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w1n19\OneDrive - University of Southampton\PhD\Experiments\Experiment 5 (Chlorophyll HO1 lines)\"/>
    </mc:Choice>
  </mc:AlternateContent>
  <xr:revisionPtr revIDLastSave="28" documentId="11_22F4150609DECF5900CAB8CE75484CC821616DDD" xr6:coauthVersionLast="45" xr6:coauthVersionMax="45" xr10:uidLastSave="{F75CF5E9-7DE1-4D6D-816C-68C1930C25A3}"/>
  <bookViews>
    <workbookView xWindow="-120" yWindow="-120" windowWidth="19440" windowHeight="15000" xr2:uid="{00000000-000D-0000-FFFF-FFFF00000000}"/>
  </bookViews>
  <sheets>
    <sheet name="Raw data" sheetId="1" r:id="rId1"/>
    <sheet name="Mean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H4" i="1"/>
  <c r="G4" i="1"/>
  <c r="J77" i="2" l="1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18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76" i="2"/>
  <c r="J58" i="2"/>
  <c r="J40" i="2"/>
  <c r="J22" i="2"/>
  <c r="J4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H3" i="2"/>
  <c r="G3" i="2"/>
  <c r="I33" i="1"/>
  <c r="H33" i="1"/>
  <c r="G33" i="1"/>
  <c r="I28" i="1"/>
  <c r="H28" i="1"/>
  <c r="G28" i="1"/>
  <c r="I18" i="1"/>
  <c r="H18" i="1"/>
  <c r="G18" i="1"/>
  <c r="I15" i="1"/>
  <c r="I14" i="1"/>
  <c r="H15" i="1"/>
  <c r="H14" i="1"/>
  <c r="G15" i="1"/>
  <c r="G14" i="1"/>
  <c r="I12" i="1"/>
  <c r="H12" i="1"/>
  <c r="G12" i="1"/>
  <c r="I10" i="1"/>
  <c r="H10" i="1"/>
  <c r="G10" i="1"/>
  <c r="I6" i="1"/>
  <c r="H6" i="1"/>
  <c r="G6" i="1"/>
  <c r="G5" i="1"/>
  <c r="H5" i="1"/>
  <c r="I5" i="1"/>
  <c r="G7" i="1"/>
  <c r="H7" i="1"/>
  <c r="I7" i="1"/>
  <c r="G8" i="1"/>
  <c r="H8" i="1"/>
  <c r="I8" i="1"/>
  <c r="G9" i="1"/>
  <c r="H9" i="1"/>
  <c r="I9" i="1"/>
  <c r="G11" i="1"/>
  <c r="H11" i="1"/>
  <c r="I11" i="1"/>
  <c r="G13" i="1"/>
  <c r="H13" i="1"/>
  <c r="I13" i="1"/>
  <c r="G16" i="1"/>
  <c r="H16" i="1"/>
  <c r="I16" i="1"/>
  <c r="G17" i="1"/>
  <c r="H17" i="1"/>
  <c r="I17" i="1"/>
  <c r="G19" i="1"/>
  <c r="H19" i="1"/>
  <c r="I19" i="1"/>
  <c r="G20" i="1"/>
  <c r="H20" i="1"/>
  <c r="I20" i="1"/>
  <c r="G21" i="1"/>
  <c r="H21" i="1"/>
  <c r="I21" i="1"/>
  <c r="G22" i="1"/>
  <c r="H22" i="1"/>
  <c r="I22" i="1"/>
  <c r="G23" i="1"/>
  <c r="H23" i="1"/>
  <c r="I23" i="1"/>
  <c r="G24" i="1"/>
  <c r="H24" i="1"/>
  <c r="I24" i="1"/>
  <c r="G25" i="1"/>
  <c r="H25" i="1"/>
  <c r="I25" i="1"/>
  <c r="G26" i="1"/>
  <c r="H26" i="1"/>
  <c r="I26" i="1"/>
  <c r="G27" i="1"/>
  <c r="H27" i="1"/>
  <c r="I27" i="1"/>
  <c r="G29" i="1"/>
  <c r="H29" i="1"/>
  <c r="I29" i="1"/>
  <c r="G30" i="1"/>
  <c r="H30" i="1"/>
  <c r="I30" i="1"/>
  <c r="G31" i="1"/>
  <c r="H31" i="1"/>
  <c r="I31" i="1"/>
  <c r="G32" i="1"/>
  <c r="H32" i="1"/>
  <c r="I32" i="1"/>
  <c r="G34" i="1"/>
  <c r="H34" i="1"/>
  <c r="I34" i="1"/>
  <c r="G35" i="1"/>
  <c r="H35" i="1"/>
  <c r="I35" i="1"/>
  <c r="G37" i="1"/>
  <c r="H37" i="1"/>
  <c r="I37" i="1"/>
  <c r="G38" i="1"/>
  <c r="H38" i="1"/>
  <c r="I38" i="1"/>
  <c r="G39" i="1"/>
  <c r="H39" i="1"/>
  <c r="I39" i="1"/>
  <c r="G40" i="1"/>
  <c r="H40" i="1"/>
  <c r="I40" i="1"/>
  <c r="G41" i="1"/>
  <c r="H41" i="1"/>
  <c r="I41" i="1"/>
  <c r="G42" i="1"/>
  <c r="H42" i="1"/>
  <c r="I42" i="1"/>
  <c r="G43" i="1"/>
  <c r="H43" i="1"/>
  <c r="I43" i="1"/>
  <c r="G44" i="1"/>
  <c r="H44" i="1"/>
  <c r="I44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I36" i="1"/>
  <c r="H36" i="1"/>
  <c r="G36" i="1"/>
  <c r="L49" i="1" l="1"/>
  <c r="P49" i="1" s="1"/>
  <c r="T49" i="1" s="1"/>
  <c r="K51" i="1"/>
  <c r="O51" i="1" s="1"/>
  <c r="S51" i="1" s="1"/>
  <c r="K27" i="1"/>
  <c r="O27" i="1" s="1"/>
  <c r="S27" i="1" s="1"/>
  <c r="K29" i="1"/>
  <c r="O29" i="1" s="1"/>
  <c r="S29" i="1" s="1"/>
  <c r="L31" i="1"/>
  <c r="P31" i="1" s="1"/>
  <c r="T31" i="1" s="1"/>
  <c r="K32" i="1"/>
  <c r="O32" i="1" s="1"/>
  <c r="S32" i="1" s="1"/>
  <c r="K33" i="1"/>
  <c r="O33" i="1" s="1"/>
  <c r="S33" i="1" s="1"/>
  <c r="L35" i="1"/>
  <c r="P35" i="1" s="1"/>
  <c r="T35" i="1" s="1"/>
  <c r="K39" i="1"/>
  <c r="O39" i="1" s="1"/>
  <c r="S39" i="1" s="1"/>
  <c r="K40" i="1"/>
  <c r="O40" i="1" s="1"/>
  <c r="S40" i="1" s="1"/>
  <c r="K44" i="1"/>
  <c r="K45" i="1"/>
  <c r="O45" i="1" s="1"/>
  <c r="S45" i="1" s="1"/>
  <c r="L5" i="1"/>
  <c r="P5" i="1" s="1"/>
  <c r="T5" i="1" s="1"/>
  <c r="K7" i="1"/>
  <c r="O7" i="1" s="1"/>
  <c r="S7" i="1" s="1"/>
  <c r="K8" i="1"/>
  <c r="L9" i="1"/>
  <c r="P9" i="1" s="1"/>
  <c r="T9" i="1" s="1"/>
  <c r="K11" i="1"/>
  <c r="O11" i="1" s="1"/>
  <c r="S11" i="1" s="1"/>
  <c r="K13" i="1"/>
  <c r="O13" i="1" s="1"/>
  <c r="S13" i="1" s="1"/>
  <c r="K15" i="1"/>
  <c r="O15" i="1" s="1"/>
  <c r="S15" i="1" s="1"/>
  <c r="L18" i="1"/>
  <c r="P18" i="1" s="1"/>
  <c r="T18" i="1" s="1"/>
  <c r="K21" i="1"/>
  <c r="O21" i="1" s="1"/>
  <c r="S21" i="1" s="1"/>
  <c r="K23" i="1"/>
  <c r="O23" i="1" s="1"/>
  <c r="S23" i="1" s="1"/>
  <c r="L6" i="1"/>
  <c r="P6" i="1" s="1"/>
  <c r="T6" i="1" s="1"/>
  <c r="L10" i="1"/>
  <c r="P10" i="1" s="1"/>
  <c r="T10" i="1" s="1"/>
  <c r="L13" i="1"/>
  <c r="P13" i="1" s="1"/>
  <c r="T13" i="1" s="1"/>
  <c r="L22" i="1"/>
  <c r="P22" i="1" s="1"/>
  <c r="T22" i="1" s="1"/>
  <c r="L25" i="1"/>
  <c r="P25" i="1" s="1"/>
  <c r="T25" i="1" s="1"/>
  <c r="K31" i="1"/>
  <c r="O31" i="1" s="1"/>
  <c r="S31" i="1" s="1"/>
  <c r="L34" i="1"/>
  <c r="P34" i="1" s="1"/>
  <c r="T34" i="1" s="1"/>
  <c r="L39" i="1"/>
  <c r="P39" i="1" s="1"/>
  <c r="T39" i="1" s="1"/>
  <c r="K43" i="1"/>
  <c r="O43" i="1" s="1"/>
  <c r="S43" i="1" s="1"/>
  <c r="L48" i="1"/>
  <c r="P48" i="1" s="1"/>
  <c r="T48" i="1" s="1"/>
  <c r="K50" i="1"/>
  <c r="L21" i="1" l="1"/>
  <c r="P21" i="1" s="1"/>
  <c r="T21" i="1" s="1"/>
  <c r="W21" i="1" s="1"/>
  <c r="K24" i="1"/>
  <c r="O24" i="1" s="1"/>
  <c r="S24" i="1" s="1"/>
  <c r="L23" i="1"/>
  <c r="P23" i="1" s="1"/>
  <c r="T23" i="1" s="1"/>
  <c r="X23" i="1" s="1"/>
  <c r="K20" i="1"/>
  <c r="O20" i="1" s="1"/>
  <c r="S20" i="1" s="1"/>
  <c r="K16" i="1"/>
  <c r="O16" i="1" s="1"/>
  <c r="S16" i="1" s="1"/>
  <c r="L15" i="1"/>
  <c r="P15" i="1" s="1"/>
  <c r="T15" i="1" s="1"/>
  <c r="X15" i="1" s="1"/>
  <c r="K12" i="1"/>
  <c r="O12" i="1" s="1"/>
  <c r="S12" i="1" s="1"/>
  <c r="L11" i="1"/>
  <c r="P11" i="1" s="1"/>
  <c r="T11" i="1" s="1"/>
  <c r="X11" i="1" s="1"/>
  <c r="L7" i="1"/>
  <c r="P7" i="1" s="1"/>
  <c r="T7" i="1" s="1"/>
  <c r="W7" i="1" s="1"/>
  <c r="K38" i="1"/>
  <c r="O38" i="1" s="1"/>
  <c r="S38" i="1" s="1"/>
  <c r="L33" i="1"/>
  <c r="P33" i="1" s="1"/>
  <c r="T33" i="1" s="1"/>
  <c r="K5" i="1"/>
  <c r="O5" i="1" s="1"/>
  <c r="S5" i="1" s="1"/>
  <c r="W5" i="1" s="1"/>
  <c r="L51" i="1"/>
  <c r="P51" i="1" s="1"/>
  <c r="T51" i="1" s="1"/>
  <c r="X51" i="1" s="1"/>
  <c r="K9" i="1"/>
  <c r="O9" i="1" s="1"/>
  <c r="S9" i="1" s="1"/>
  <c r="X9" i="1" s="1"/>
  <c r="L50" i="1"/>
  <c r="P50" i="1" s="1"/>
  <c r="T50" i="1" s="1"/>
  <c r="K49" i="1"/>
  <c r="O49" i="1" s="1"/>
  <c r="S49" i="1" s="1"/>
  <c r="W49" i="1" s="1"/>
  <c r="K47" i="1"/>
  <c r="O47" i="1" s="1"/>
  <c r="S47" i="1" s="1"/>
  <c r="L46" i="1"/>
  <c r="P46" i="1" s="1"/>
  <c r="T46" i="1" s="1"/>
  <c r="L45" i="1"/>
  <c r="P45" i="1" s="1"/>
  <c r="T45" i="1" s="1"/>
  <c r="W45" i="1" s="1"/>
  <c r="L42" i="1"/>
  <c r="P42" i="1" s="1"/>
  <c r="T42" i="1" s="1"/>
  <c r="L40" i="1"/>
  <c r="P40" i="1" s="1"/>
  <c r="T40" i="1" s="1"/>
  <c r="X40" i="1" s="1"/>
  <c r="K37" i="1"/>
  <c r="O37" i="1" s="1"/>
  <c r="S37" i="1" s="1"/>
  <c r="K35" i="1"/>
  <c r="O35" i="1" s="1"/>
  <c r="S35" i="1" s="1"/>
  <c r="X35" i="1" s="1"/>
  <c r="L30" i="1"/>
  <c r="P30" i="1" s="1"/>
  <c r="T30" i="1" s="1"/>
  <c r="L27" i="1"/>
  <c r="P27" i="1" s="1"/>
  <c r="T27" i="1" s="1"/>
  <c r="X27" i="1" s="1"/>
  <c r="L26" i="1"/>
  <c r="P26" i="1" s="1"/>
  <c r="T26" i="1" s="1"/>
  <c r="L43" i="1"/>
  <c r="P43" i="1" s="1"/>
  <c r="T43" i="1" s="1"/>
  <c r="W43" i="1" s="1"/>
  <c r="L37" i="1"/>
  <c r="P37" i="1" s="1"/>
  <c r="T37" i="1" s="1"/>
  <c r="K36" i="1"/>
  <c r="O36" i="1" s="1"/>
  <c r="S36" i="1" s="1"/>
  <c r="L29" i="1"/>
  <c r="P29" i="1" s="1"/>
  <c r="T29" i="1" s="1"/>
  <c r="W29" i="1" s="1"/>
  <c r="K28" i="1"/>
  <c r="O28" i="1" s="1"/>
  <c r="S28" i="1" s="1"/>
  <c r="K25" i="1"/>
  <c r="O25" i="1" s="1"/>
  <c r="S25" i="1" s="1"/>
  <c r="X25" i="1" s="1"/>
  <c r="L19" i="1"/>
  <c r="P19" i="1" s="1"/>
  <c r="T19" i="1" s="1"/>
  <c r="K17" i="1"/>
  <c r="O17" i="1" s="1"/>
  <c r="S17" i="1" s="1"/>
  <c r="L14" i="1"/>
  <c r="P14" i="1" s="1"/>
  <c r="T14" i="1" s="1"/>
  <c r="K19" i="1"/>
  <c r="O19" i="1" s="1"/>
  <c r="S19" i="1" s="1"/>
  <c r="L17" i="1"/>
  <c r="P17" i="1" s="1"/>
  <c r="T17" i="1" s="1"/>
  <c r="X33" i="1"/>
  <c r="M50" i="1"/>
  <c r="Q50" i="1" s="1"/>
  <c r="U50" i="1" s="1"/>
  <c r="O50" i="1"/>
  <c r="S50" i="1" s="1"/>
  <c r="O44" i="1"/>
  <c r="S44" i="1" s="1"/>
  <c r="X21" i="1"/>
  <c r="K48" i="1"/>
  <c r="L47" i="1"/>
  <c r="P47" i="1" s="1"/>
  <c r="T47" i="1" s="1"/>
  <c r="L38" i="1"/>
  <c r="P38" i="1" s="1"/>
  <c r="T38" i="1" s="1"/>
  <c r="W33" i="1"/>
  <c r="X31" i="1"/>
  <c r="W31" i="1"/>
  <c r="K46" i="1"/>
  <c r="K42" i="1"/>
  <c r="K41" i="1"/>
  <c r="L41" i="1"/>
  <c r="P41" i="1" s="1"/>
  <c r="T41" i="1" s="1"/>
  <c r="W39" i="1"/>
  <c r="X29" i="1"/>
  <c r="X13" i="1"/>
  <c r="W13" i="1"/>
  <c r="O8" i="1"/>
  <c r="S8" i="1" s="1"/>
  <c r="L44" i="1"/>
  <c r="P44" i="1" s="1"/>
  <c r="T44" i="1" s="1"/>
  <c r="M39" i="1"/>
  <c r="Q39" i="1" s="1"/>
  <c r="U39" i="1" s="1"/>
  <c r="L36" i="1"/>
  <c r="K34" i="1"/>
  <c r="L32" i="1"/>
  <c r="P32" i="1" s="1"/>
  <c r="T32" i="1" s="1"/>
  <c r="X32" i="1" s="1"/>
  <c r="M31" i="1"/>
  <c r="Q31" i="1" s="1"/>
  <c r="U31" i="1" s="1"/>
  <c r="L28" i="1"/>
  <c r="P28" i="1" s="1"/>
  <c r="T28" i="1" s="1"/>
  <c r="L24" i="1"/>
  <c r="P24" i="1" s="1"/>
  <c r="T24" i="1" s="1"/>
  <c r="L20" i="1"/>
  <c r="P20" i="1" s="1"/>
  <c r="T20" i="1" s="1"/>
  <c r="L16" i="1"/>
  <c r="P16" i="1" s="1"/>
  <c r="T16" i="1" s="1"/>
  <c r="L12" i="1"/>
  <c r="P12" i="1" s="1"/>
  <c r="T12" i="1" s="1"/>
  <c r="W12" i="1" s="1"/>
  <c r="L8" i="1"/>
  <c r="P8" i="1" s="1"/>
  <c r="T8" i="1" s="1"/>
  <c r="X39" i="1"/>
  <c r="K30" i="1"/>
  <c r="K26" i="1"/>
  <c r="K22" i="1"/>
  <c r="K18" i="1"/>
  <c r="K14" i="1"/>
  <c r="K10" i="1"/>
  <c r="K6" i="1"/>
  <c r="M33" i="1"/>
  <c r="Q33" i="1" s="1"/>
  <c r="U33" i="1" s="1"/>
  <c r="M21" i="1"/>
  <c r="Q21" i="1" s="1"/>
  <c r="U21" i="1" s="1"/>
  <c r="M13" i="1"/>
  <c r="Q13" i="1" s="1"/>
  <c r="U13" i="1" s="1"/>
  <c r="X49" i="1" l="1"/>
  <c r="M40" i="1"/>
  <c r="Q40" i="1" s="1"/>
  <c r="U40" i="1" s="1"/>
  <c r="M23" i="1"/>
  <c r="Q23" i="1" s="1"/>
  <c r="U23" i="1" s="1"/>
  <c r="W23" i="1"/>
  <c r="M7" i="1"/>
  <c r="Q7" i="1" s="1"/>
  <c r="U7" i="1" s="1"/>
  <c r="X16" i="1"/>
  <c r="X7" i="1"/>
  <c r="X5" i="1"/>
  <c r="M5" i="1"/>
  <c r="Q5" i="1" s="1"/>
  <c r="U5" i="1" s="1"/>
  <c r="W11" i="1"/>
  <c r="W15" i="1"/>
  <c r="M11" i="1"/>
  <c r="Q11" i="1" s="1"/>
  <c r="U11" i="1" s="1"/>
  <c r="W20" i="1"/>
  <c r="X17" i="1"/>
  <c r="M15" i="1"/>
  <c r="Q15" i="1" s="1"/>
  <c r="U15" i="1" s="1"/>
  <c r="M49" i="1"/>
  <c r="Q49" i="1" s="1"/>
  <c r="U49" i="1" s="1"/>
  <c r="W51" i="1"/>
  <c r="X47" i="1"/>
  <c r="W40" i="1"/>
  <c r="W37" i="1"/>
  <c r="X19" i="1"/>
  <c r="M51" i="1"/>
  <c r="Q51" i="1" s="1"/>
  <c r="U51" i="1" s="1"/>
  <c r="X45" i="1"/>
  <c r="W35" i="1"/>
  <c r="M9" i="1"/>
  <c r="Q9" i="1" s="1"/>
  <c r="U9" i="1" s="1"/>
  <c r="W9" i="1"/>
  <c r="M19" i="1"/>
  <c r="Q19" i="1" s="1"/>
  <c r="U19" i="1" s="1"/>
  <c r="W19" i="1"/>
  <c r="M8" i="1"/>
  <c r="Q8" i="1" s="1"/>
  <c r="U8" i="1" s="1"/>
  <c r="M45" i="1"/>
  <c r="Q45" i="1" s="1"/>
  <c r="U45" i="1" s="1"/>
  <c r="X37" i="1"/>
  <c r="M35" i="1"/>
  <c r="Q35" i="1" s="1"/>
  <c r="U35" i="1" s="1"/>
  <c r="X28" i="1"/>
  <c r="M27" i="1"/>
  <c r="Q27" i="1" s="1"/>
  <c r="U27" i="1" s="1"/>
  <c r="W27" i="1"/>
  <c r="X43" i="1"/>
  <c r="M43" i="1"/>
  <c r="Q43" i="1" s="1"/>
  <c r="U43" i="1" s="1"/>
  <c r="M38" i="1"/>
  <c r="Q38" i="1" s="1"/>
  <c r="U38" i="1" s="1"/>
  <c r="M37" i="1"/>
  <c r="Q37" i="1" s="1"/>
  <c r="U37" i="1" s="1"/>
  <c r="M29" i="1"/>
  <c r="Q29" i="1" s="1"/>
  <c r="U29" i="1" s="1"/>
  <c r="W28" i="1"/>
  <c r="M28" i="1"/>
  <c r="Q28" i="1" s="1"/>
  <c r="U28" i="1" s="1"/>
  <c r="W25" i="1"/>
  <c r="M25" i="1"/>
  <c r="Q25" i="1" s="1"/>
  <c r="U25" i="1" s="1"/>
  <c r="W17" i="1"/>
  <c r="M24" i="1"/>
  <c r="Q24" i="1" s="1"/>
  <c r="U24" i="1" s="1"/>
  <c r="M20" i="1"/>
  <c r="Q20" i="1" s="1"/>
  <c r="U20" i="1" s="1"/>
  <c r="M17" i="1"/>
  <c r="Q17" i="1" s="1"/>
  <c r="U17" i="1" s="1"/>
  <c r="M16" i="1"/>
  <c r="Q16" i="1" s="1"/>
  <c r="U16" i="1" s="1"/>
  <c r="W32" i="1"/>
  <c r="O10" i="1"/>
  <c r="S10" i="1" s="1"/>
  <c r="M10" i="1"/>
  <c r="Q10" i="1" s="1"/>
  <c r="U10" i="1" s="1"/>
  <c r="O26" i="1"/>
  <c r="S26" i="1" s="1"/>
  <c r="M26" i="1"/>
  <c r="Q26" i="1" s="1"/>
  <c r="U26" i="1" s="1"/>
  <c r="M34" i="1"/>
  <c r="Q34" i="1" s="1"/>
  <c r="U34" i="1" s="1"/>
  <c r="O34" i="1"/>
  <c r="S34" i="1" s="1"/>
  <c r="O41" i="1"/>
  <c r="S41" i="1" s="1"/>
  <c r="M41" i="1"/>
  <c r="Q41" i="1" s="1"/>
  <c r="U41" i="1" s="1"/>
  <c r="W50" i="1"/>
  <c r="X50" i="1"/>
  <c r="O14" i="1"/>
  <c r="S14" i="1" s="1"/>
  <c r="M14" i="1"/>
  <c r="Q14" i="1" s="1"/>
  <c r="U14" i="1" s="1"/>
  <c r="O30" i="1"/>
  <c r="S30" i="1" s="1"/>
  <c r="M30" i="1"/>
  <c r="Q30" i="1" s="1"/>
  <c r="U30" i="1" s="1"/>
  <c r="P36" i="1"/>
  <c r="T36" i="1" s="1"/>
  <c r="M36" i="1"/>
  <c r="Q36" i="1" s="1"/>
  <c r="U36" i="1" s="1"/>
  <c r="W8" i="1"/>
  <c r="X8" i="1"/>
  <c r="X12" i="1"/>
  <c r="W24" i="1"/>
  <c r="X24" i="1"/>
  <c r="M42" i="1"/>
  <c r="Q42" i="1" s="1"/>
  <c r="U42" i="1" s="1"/>
  <c r="O42" i="1"/>
  <c r="S42" i="1" s="1"/>
  <c r="M47" i="1"/>
  <c r="Q47" i="1" s="1"/>
  <c r="U47" i="1" s="1"/>
  <c r="X20" i="1"/>
  <c r="O18" i="1"/>
  <c r="S18" i="1" s="1"/>
  <c r="M18" i="1"/>
  <c r="Q18" i="1" s="1"/>
  <c r="U18" i="1" s="1"/>
  <c r="M48" i="1"/>
  <c r="Q48" i="1" s="1"/>
  <c r="U48" i="1" s="1"/>
  <c r="O48" i="1"/>
  <c r="S48" i="1" s="1"/>
  <c r="M12" i="1"/>
  <c r="Q12" i="1" s="1"/>
  <c r="U12" i="1" s="1"/>
  <c r="W47" i="1"/>
  <c r="W44" i="1"/>
  <c r="X44" i="1"/>
  <c r="O6" i="1"/>
  <c r="S6" i="1" s="1"/>
  <c r="M6" i="1"/>
  <c r="Q6" i="1" s="1"/>
  <c r="U6" i="1" s="1"/>
  <c r="O22" i="1"/>
  <c r="S22" i="1" s="1"/>
  <c r="M22" i="1"/>
  <c r="Q22" i="1" s="1"/>
  <c r="U22" i="1" s="1"/>
  <c r="M46" i="1"/>
  <c r="Q46" i="1" s="1"/>
  <c r="U46" i="1" s="1"/>
  <c r="O46" i="1"/>
  <c r="S46" i="1" s="1"/>
  <c r="M32" i="1"/>
  <c r="Q32" i="1" s="1"/>
  <c r="U32" i="1" s="1"/>
  <c r="W16" i="1"/>
  <c r="W38" i="1"/>
  <c r="X38" i="1"/>
  <c r="M44" i="1"/>
  <c r="Q44" i="1" s="1"/>
  <c r="U44" i="1" s="1"/>
  <c r="W42" i="1" l="1"/>
  <c r="X42" i="1"/>
  <c r="X36" i="1"/>
  <c r="W36" i="1"/>
  <c r="W14" i="1"/>
  <c r="X14" i="1"/>
  <c r="W10" i="1"/>
  <c r="X10" i="1"/>
  <c r="W22" i="1"/>
  <c r="X22" i="1"/>
  <c r="W48" i="1"/>
  <c r="X48" i="1"/>
  <c r="W46" i="1"/>
  <c r="X46" i="1"/>
  <c r="W18" i="1"/>
  <c r="X18" i="1"/>
  <c r="W30" i="1"/>
  <c r="X30" i="1"/>
  <c r="X41" i="1"/>
  <c r="W41" i="1"/>
  <c r="W26" i="1"/>
  <c r="X26" i="1"/>
  <c r="W6" i="1"/>
  <c r="X6" i="1"/>
  <c r="W34" i="1"/>
  <c r="X34" i="1"/>
  <c r="L4" i="1"/>
  <c r="P4" i="1" s="1"/>
  <c r="T4" i="1" l="1"/>
  <c r="K4" i="1"/>
  <c r="O4" i="1" s="1"/>
  <c r="S4" i="1" s="1"/>
  <c r="X4" i="1" l="1"/>
  <c r="M4" i="1"/>
  <c r="Q4" i="1" s="1"/>
  <c r="U4" i="1" s="1"/>
  <c r="W4" i="1"/>
</calcChain>
</file>

<file path=xl/sharedStrings.xml><?xml version="1.0" encoding="utf-8"?>
<sst xmlns="http://schemas.openxmlformats.org/spreadsheetml/2006/main" count="191" uniqueCount="43">
  <si>
    <t>Sample</t>
  </si>
  <si>
    <t>470 nm</t>
  </si>
  <si>
    <t>647 nm</t>
  </si>
  <si>
    <t>663 nm</t>
  </si>
  <si>
    <t>Raw readings</t>
  </si>
  <si>
    <t>Adjusted for blank</t>
  </si>
  <si>
    <r>
      <t xml:space="preserve">Chl </t>
    </r>
    <r>
      <rPr>
        <b/>
        <i/>
        <sz val="11"/>
        <color theme="1"/>
        <rFont val="Calibri"/>
        <family val="2"/>
        <scheme val="minor"/>
      </rPr>
      <t>a</t>
    </r>
  </si>
  <si>
    <r>
      <t xml:space="preserve">Chl </t>
    </r>
    <r>
      <rPr>
        <b/>
        <i/>
        <sz val="11"/>
        <color theme="1"/>
        <rFont val="Calibri"/>
        <family val="2"/>
        <scheme val="minor"/>
      </rPr>
      <t>b</t>
    </r>
  </si>
  <si>
    <t>Total Chl</t>
  </si>
  <si>
    <t>Carotenoids</t>
  </si>
  <si>
    <r>
      <t>ug ml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</si>
  <si>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ug g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FW</t>
    </r>
  </si>
  <si>
    <r>
      <t xml:space="preserve">Chl </t>
    </r>
    <r>
      <rPr>
        <b/>
        <i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/</t>
    </r>
    <r>
      <rPr>
        <b/>
        <i/>
        <sz val="11"/>
        <color theme="1"/>
        <rFont val="Calibri"/>
        <family val="2"/>
        <scheme val="minor"/>
      </rPr>
      <t>b</t>
    </r>
  </si>
  <si>
    <r>
      <t>ug 0.8 ml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</si>
  <si>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Tissue weight (g)</t>
  </si>
  <si>
    <t>Col-0</t>
  </si>
  <si>
    <t>gun6</t>
  </si>
  <si>
    <t>250-1</t>
  </si>
  <si>
    <t>B21.3</t>
  </si>
  <si>
    <t>B48.5</t>
  </si>
  <si>
    <t>Light</t>
  </si>
  <si>
    <t>gun5</t>
  </si>
  <si>
    <t>D24.3</t>
  </si>
  <si>
    <t>D26.1</t>
  </si>
  <si>
    <t>J6.6</t>
  </si>
  <si>
    <t>J24.5</t>
  </si>
  <si>
    <t>J29.4</t>
  </si>
  <si>
    <t>J41.5</t>
  </si>
  <si>
    <t>L10.2</t>
  </si>
  <si>
    <t>L34.4</t>
  </si>
  <si>
    <t>L39.3</t>
  </si>
  <si>
    <t>L24.5</t>
  </si>
  <si>
    <t>BR1</t>
  </si>
  <si>
    <t>BR2</t>
  </si>
  <si>
    <t>BR3</t>
  </si>
  <si>
    <t>Line</t>
  </si>
  <si>
    <t>Chl a</t>
  </si>
  <si>
    <t>Chl b</t>
  </si>
  <si>
    <t>Chl a/b</t>
  </si>
  <si>
    <t>Carot.</t>
  </si>
  <si>
    <t>Total chl</t>
  </si>
  <si>
    <t>Mean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</si>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</sst>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0" borderId="0" xfId="0" applyFont="1"/>
    <xf numFmtId="165" fontId="0" fillId="0" borderId="0" xfId="0" applyNumberFormat="1"/>
    <xf numFmtId="164" fontId="0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H260"/>
  <sheetViews>
    <sheetView tabSelected="1" zoomScale="85" zoomScaleNormal="85" workbookViewId="0">
      <selection activeCell="O4" sqref="O4"/>
    </sheetView>
  </sheetViews>
  <sheetFormatPr defaultRowHeight="15" x14ac:dyDescent="0.25"/>
  <cols>
    <col min="2" max="2" width="11.5703125" bestFit="1" customWidth="1"/>
    <col min="3" max="3" width="16.28515625" customWidth="1"/>
    <col min="6" max="6" width="9.140625" customWidth="1"/>
    <col min="8" max="8" width="9.140625" customWidth="1"/>
    <col min="13" max="13" width="11.7109375" bestFit="1" customWidth="1"/>
    <col min="17" max="17" width="12" bestFit="1" customWidth="1"/>
    <col min="19" max="21" width="12" customWidth="1"/>
    <col min="26" max="26" width="10.5703125" bestFit="1" customWidth="1"/>
    <col min="27" max="27" width="10.7109375" bestFit="1" customWidth="1"/>
    <col min="28" max="28" width="13.85546875" bestFit="1" customWidth="1"/>
    <col min="29" max="29" width="12" bestFit="1" customWidth="1"/>
    <col min="30" max="30" width="16.85546875" bestFit="1" customWidth="1"/>
    <col min="31" max="31" width="14.140625" bestFit="1" customWidth="1"/>
    <col min="32" max="32" width="14.140625" customWidth="1"/>
    <col min="33" max="33" width="11" bestFit="1" customWidth="1"/>
    <col min="34" max="34" width="7.85546875" bestFit="1" customWidth="1"/>
  </cols>
  <sheetData>
    <row r="2" spans="1:34" ht="17.25" customHeight="1" x14ac:dyDescent="0.25">
      <c r="A2" s="11" t="s">
        <v>20</v>
      </c>
      <c r="B2" s="11" t="s">
        <v>0</v>
      </c>
      <c r="C2" s="10" t="s">
        <v>14</v>
      </c>
      <c r="D2" s="9" t="s">
        <v>4</v>
      </c>
      <c r="E2" s="9"/>
      <c r="F2" s="9"/>
      <c r="G2" s="9" t="s">
        <v>5</v>
      </c>
      <c r="H2" s="9"/>
      <c r="I2" s="9"/>
      <c r="K2" s="9" t="s">
        <v>10</v>
      </c>
      <c r="L2" s="9"/>
      <c r="M2" s="9"/>
      <c r="O2" s="9" t="s">
        <v>13</v>
      </c>
      <c r="P2" s="9"/>
      <c r="Q2" s="9"/>
      <c r="S2" s="9" t="s">
        <v>11</v>
      </c>
      <c r="T2" s="9"/>
      <c r="U2" s="9"/>
    </row>
    <row r="3" spans="1:34" x14ac:dyDescent="0.25">
      <c r="A3" s="11"/>
      <c r="B3" s="11"/>
      <c r="C3" s="10"/>
      <c r="D3" s="2" t="s">
        <v>1</v>
      </c>
      <c r="E3" s="2" t="s">
        <v>2</v>
      </c>
      <c r="F3" s="2" t="s">
        <v>3</v>
      </c>
      <c r="G3" s="2" t="s">
        <v>1</v>
      </c>
      <c r="H3" s="2" t="s">
        <v>2</v>
      </c>
      <c r="I3" s="2" t="s">
        <v>3</v>
      </c>
      <c r="K3" s="2" t="s">
        <v>6</v>
      </c>
      <c r="L3" s="2" t="s">
        <v>7</v>
      </c>
      <c r="M3" s="2" t="s">
        <v>9</v>
      </c>
      <c r="O3" s="2" t="s">
        <v>6</v>
      </c>
      <c r="P3" s="2" t="s">
        <v>7</v>
      </c>
      <c r="Q3" s="2" t="s">
        <v>9</v>
      </c>
      <c r="S3" s="2" t="s">
        <v>6</v>
      </c>
      <c r="T3" s="2" t="s">
        <v>7</v>
      </c>
      <c r="U3" s="2" t="s">
        <v>9</v>
      </c>
      <c r="W3" s="2" t="s">
        <v>12</v>
      </c>
      <c r="X3" s="2" t="s">
        <v>8</v>
      </c>
      <c r="Z3" s="2"/>
      <c r="AA3" s="2"/>
      <c r="AB3" s="2"/>
      <c r="AC3" s="2"/>
      <c r="AD3" s="2"/>
      <c r="AE3" s="2"/>
      <c r="AF3" s="2"/>
      <c r="AG3" s="2"/>
      <c r="AH3" s="2"/>
    </row>
    <row r="4" spans="1:34" x14ac:dyDescent="0.25">
      <c r="A4" s="8" t="s">
        <v>32</v>
      </c>
      <c r="B4" t="s">
        <v>15</v>
      </c>
      <c r="C4" s="5">
        <v>1.6809999999999999E-2</v>
      </c>
      <c r="D4" s="1">
        <v>0.68620000000000003</v>
      </c>
      <c r="E4" s="1">
        <v>0.40150000000000002</v>
      </c>
      <c r="F4" s="1">
        <v>0.43959999999999999</v>
      </c>
      <c r="G4" s="1">
        <f>D4-0.0025</f>
        <v>0.68370000000000009</v>
      </c>
      <c r="H4" s="1">
        <f>E4-0.0025</f>
        <v>0.39900000000000002</v>
      </c>
      <c r="I4" s="1">
        <f>F4-0.0025</f>
        <v>0.43709999999999999</v>
      </c>
      <c r="K4">
        <f>SUM((12.25*I4)-(2.79*H4))</f>
        <v>4.2412650000000003</v>
      </c>
      <c r="L4">
        <f>SUM((21.5*H4)-(5.1*I4))</f>
        <v>6.3492899999999999</v>
      </c>
      <c r="M4">
        <f>SUM(((1000*G4)-(1.82*K4)-(85.02*L4))/198)</f>
        <v>0.68769829242424263</v>
      </c>
      <c r="O4">
        <f>K4*0.8</f>
        <v>3.3930120000000006</v>
      </c>
      <c r="P4">
        <f>L4*0.8</f>
        <v>5.0794320000000006</v>
      </c>
      <c r="Q4">
        <f>M4*0.8</f>
        <v>0.55015863393939413</v>
      </c>
      <c r="S4" s="3">
        <f>(O4/C4)</f>
        <v>201.84485425342064</v>
      </c>
      <c r="T4" s="3">
        <f>(P4/C4)</f>
        <v>302.16728138013093</v>
      </c>
      <c r="U4" s="3">
        <f>(Q4/C4)</f>
        <v>32.728056748328029</v>
      </c>
      <c r="W4">
        <f>S4/T4</f>
        <v>0.66799043672599623</v>
      </c>
      <c r="X4" s="3">
        <f>S4+T4</f>
        <v>504.01213563355157</v>
      </c>
      <c r="Z4" s="3"/>
      <c r="AA4" s="3"/>
      <c r="AB4" s="3"/>
      <c r="AC4" s="1"/>
      <c r="AD4" s="1"/>
      <c r="AG4" s="3"/>
    </row>
    <row r="5" spans="1:34" x14ac:dyDescent="0.25">
      <c r="A5" s="8"/>
      <c r="B5" s="4" t="s">
        <v>21</v>
      </c>
      <c r="C5" s="5">
        <v>9.8799999999999999E-3</v>
      </c>
      <c r="D5" s="6">
        <v>1.0009999999999999</v>
      </c>
      <c r="E5" s="6">
        <v>0.40799999999999997</v>
      </c>
      <c r="F5" s="6">
        <v>1.101</v>
      </c>
      <c r="G5" s="1">
        <f t="shared" ref="G5:G35" si="0">D5-0.001</f>
        <v>0.99999999999999989</v>
      </c>
      <c r="H5" s="1">
        <f t="shared" ref="H5:H35" si="1">E5-0.001</f>
        <v>0.40699999999999997</v>
      </c>
      <c r="I5" s="1">
        <f t="shared" ref="I5:I35" si="2">F5-0.001</f>
        <v>1.1000000000000001</v>
      </c>
      <c r="K5">
        <f t="shared" ref="K5:K51" si="3">SUM((12.25*I5)-(2.79*H5))</f>
        <v>12.339470000000002</v>
      </c>
      <c r="L5">
        <f t="shared" ref="L5:L51" si="4">SUM((21.5*H5)-(5.1*I5))</f>
        <v>3.1404999999999985</v>
      </c>
      <c r="M5">
        <f t="shared" ref="M5:M51" si="5">SUM(((1000*G5)-(1.82*K5)-(85.02*L5))/198)</f>
        <v>3.5885699727272726</v>
      </c>
      <c r="O5">
        <f t="shared" ref="O5:O51" si="6">K5*0.8</f>
        <v>9.8715760000000028</v>
      </c>
      <c r="P5">
        <f t="shared" ref="P5:P51" si="7">L5*0.8</f>
        <v>2.5123999999999991</v>
      </c>
      <c r="Q5">
        <f t="shared" ref="Q5:Q51" si="8">M5*0.8</f>
        <v>2.8708559781818184</v>
      </c>
      <c r="S5" s="3">
        <f t="shared" ref="S5:S51" si="9">(O5/C5)</f>
        <v>999.14736842105287</v>
      </c>
      <c r="T5" s="3">
        <f t="shared" ref="T5:T51" si="10">(P5/C5)</f>
        <v>254.29149797570841</v>
      </c>
      <c r="U5" s="3">
        <f t="shared" ref="U5:U51" si="11">(Q5/C5)</f>
        <v>290.57246742730956</v>
      </c>
      <c r="W5">
        <f t="shared" ref="W5:W51" si="12">S5/T5</f>
        <v>3.9291418563922966</v>
      </c>
      <c r="X5" s="3">
        <f t="shared" ref="X5:X51" si="13">S5+T5</f>
        <v>1253.4388663967613</v>
      </c>
      <c r="Z5" s="3"/>
      <c r="AA5" s="3"/>
      <c r="AB5" s="3"/>
      <c r="AC5" s="1"/>
      <c r="AD5" s="1"/>
      <c r="AG5" s="3"/>
    </row>
    <row r="6" spans="1:34" x14ac:dyDescent="0.25">
      <c r="A6" s="8"/>
      <c r="B6" t="s">
        <v>16</v>
      </c>
      <c r="C6" s="5">
        <v>9.1699999999999993E-3</v>
      </c>
      <c r="D6" s="6">
        <v>1.26</v>
      </c>
      <c r="E6" s="6">
        <v>0.56299999999999994</v>
      </c>
      <c r="F6" s="6">
        <v>1.3160000000000001</v>
      </c>
      <c r="G6" s="1">
        <f>D6</f>
        <v>1.26</v>
      </c>
      <c r="H6" s="1">
        <f>E6</f>
        <v>0.56299999999999994</v>
      </c>
      <c r="I6" s="1">
        <f>F6</f>
        <v>1.3160000000000001</v>
      </c>
      <c r="K6">
        <f t="shared" si="3"/>
        <v>14.550230000000003</v>
      </c>
      <c r="L6">
        <f t="shared" si="4"/>
        <v>5.3928999999999983</v>
      </c>
      <c r="M6">
        <f t="shared" si="5"/>
        <v>3.9142132494949493</v>
      </c>
      <c r="O6">
        <f t="shared" si="6"/>
        <v>11.640184000000003</v>
      </c>
      <c r="P6">
        <f t="shared" si="7"/>
        <v>4.3143199999999986</v>
      </c>
      <c r="Q6">
        <f t="shared" si="8"/>
        <v>3.1313705995959595</v>
      </c>
      <c r="S6" s="3">
        <f t="shared" si="9"/>
        <v>1269.3766630316254</v>
      </c>
      <c r="T6" s="3">
        <f t="shared" si="10"/>
        <v>470.4820065430751</v>
      </c>
      <c r="U6" s="3">
        <f t="shared" si="11"/>
        <v>341.47989090468479</v>
      </c>
      <c r="W6">
        <f t="shared" si="12"/>
        <v>2.698034452706338</v>
      </c>
      <c r="X6" s="3">
        <f t="shared" si="13"/>
        <v>1739.8586695747006</v>
      </c>
      <c r="Z6" s="3"/>
      <c r="AA6" s="3"/>
      <c r="AB6" s="3"/>
      <c r="AC6" s="1"/>
      <c r="AD6" s="1"/>
      <c r="AG6" s="3"/>
    </row>
    <row r="7" spans="1:34" x14ac:dyDescent="0.25">
      <c r="A7" s="8"/>
      <c r="B7" s="4" t="s">
        <v>17</v>
      </c>
      <c r="C7" s="5">
        <v>1.3310000000000001E-2</v>
      </c>
      <c r="D7" s="6">
        <v>1.833</v>
      </c>
      <c r="E7" s="6">
        <v>0.83199999999999996</v>
      </c>
      <c r="F7" s="6">
        <v>1.9370000000000001</v>
      </c>
      <c r="G7" s="1">
        <f t="shared" si="0"/>
        <v>1.8320000000000001</v>
      </c>
      <c r="H7" s="1">
        <f t="shared" si="1"/>
        <v>0.83099999999999996</v>
      </c>
      <c r="I7" s="1">
        <f t="shared" si="2"/>
        <v>1.9360000000000002</v>
      </c>
      <c r="K7">
        <f t="shared" si="3"/>
        <v>21.39751</v>
      </c>
      <c r="L7">
        <f t="shared" si="4"/>
        <v>7.9928999999999988</v>
      </c>
      <c r="M7">
        <f t="shared" si="5"/>
        <v>5.6237382515151522</v>
      </c>
      <c r="O7">
        <f t="shared" si="6"/>
        <v>17.118008</v>
      </c>
      <c r="P7">
        <f t="shared" si="7"/>
        <v>6.3943199999999996</v>
      </c>
      <c r="Q7">
        <f t="shared" si="8"/>
        <v>4.4989906012121219</v>
      </c>
      <c r="S7" s="3">
        <f t="shared" si="9"/>
        <v>1286.1012772351614</v>
      </c>
      <c r="T7" s="3">
        <f t="shared" si="10"/>
        <v>480.41472577009762</v>
      </c>
      <c r="U7" s="3">
        <f t="shared" si="11"/>
        <v>338.01582278077547</v>
      </c>
      <c r="W7">
        <f t="shared" si="12"/>
        <v>2.6770646448723241</v>
      </c>
      <c r="X7" s="3">
        <f t="shared" si="13"/>
        <v>1766.5160030052591</v>
      </c>
      <c r="Z7" s="3"/>
      <c r="AA7" s="3"/>
      <c r="AB7" s="3"/>
      <c r="AC7" s="1"/>
      <c r="AD7" s="1"/>
      <c r="AG7" s="3"/>
    </row>
    <row r="8" spans="1:34" x14ac:dyDescent="0.25">
      <c r="A8" s="8"/>
      <c r="B8" s="4" t="s">
        <v>22</v>
      </c>
      <c r="C8" s="5">
        <v>1.163E-2</v>
      </c>
      <c r="D8" s="6">
        <v>1.2170000000000001</v>
      </c>
      <c r="E8" s="6">
        <v>0.50700000000000001</v>
      </c>
      <c r="F8" s="6">
        <v>1.2230000000000001</v>
      </c>
      <c r="G8" s="1">
        <f t="shared" si="0"/>
        <v>1.2160000000000002</v>
      </c>
      <c r="H8" s="1">
        <f t="shared" si="1"/>
        <v>0.50600000000000001</v>
      </c>
      <c r="I8" s="1">
        <f t="shared" si="2"/>
        <v>1.2220000000000002</v>
      </c>
      <c r="K8">
        <f t="shared" si="3"/>
        <v>13.557760000000002</v>
      </c>
      <c r="L8">
        <f t="shared" si="4"/>
        <v>4.6467999999999989</v>
      </c>
      <c r="M8">
        <f t="shared" si="5"/>
        <v>4.0214845494949518</v>
      </c>
      <c r="O8">
        <f t="shared" si="6"/>
        <v>10.846208000000003</v>
      </c>
      <c r="P8">
        <f t="shared" si="7"/>
        <v>3.7174399999999994</v>
      </c>
      <c r="Q8">
        <f t="shared" si="8"/>
        <v>3.2171876395959615</v>
      </c>
      <c r="S8" s="3">
        <f t="shared" si="9"/>
        <v>932.6060189165953</v>
      </c>
      <c r="T8" s="3">
        <f t="shared" si="10"/>
        <v>319.64230438521059</v>
      </c>
      <c r="U8" s="3">
        <f t="shared" si="11"/>
        <v>276.62834390335007</v>
      </c>
      <c r="W8">
        <f t="shared" si="12"/>
        <v>2.9176551605405887</v>
      </c>
      <c r="X8" s="3">
        <f t="shared" si="13"/>
        <v>1252.2483233018058</v>
      </c>
      <c r="Z8" s="3"/>
      <c r="AA8" s="3"/>
      <c r="AB8" s="3"/>
      <c r="AC8" s="1"/>
      <c r="AD8" s="1"/>
      <c r="AG8" s="3"/>
    </row>
    <row r="9" spans="1:34" x14ac:dyDescent="0.25">
      <c r="A9" s="8"/>
      <c r="B9" s="4" t="s">
        <v>23</v>
      </c>
      <c r="C9" s="5">
        <v>9.3200000000000002E-3</v>
      </c>
      <c r="D9" s="6">
        <v>1.2869999999999999</v>
      </c>
      <c r="E9" s="6">
        <v>0.57299999999999995</v>
      </c>
      <c r="F9" s="6">
        <v>1.355</v>
      </c>
      <c r="G9" s="1">
        <f t="shared" si="0"/>
        <v>1.286</v>
      </c>
      <c r="H9" s="1">
        <f t="shared" si="1"/>
        <v>0.57199999999999995</v>
      </c>
      <c r="I9" s="1">
        <f t="shared" si="2"/>
        <v>1.3540000000000001</v>
      </c>
      <c r="K9">
        <f t="shared" si="3"/>
        <v>14.990620000000002</v>
      </c>
      <c r="L9">
        <f t="shared" si="4"/>
        <v>5.3925999999999981</v>
      </c>
      <c r="M9">
        <f t="shared" si="5"/>
        <v>4.0416071696969711</v>
      </c>
      <c r="O9">
        <f t="shared" si="6"/>
        <v>11.992496000000003</v>
      </c>
      <c r="P9">
        <f t="shared" si="7"/>
        <v>4.3140799999999988</v>
      </c>
      <c r="Q9">
        <f t="shared" si="8"/>
        <v>3.2332857357575771</v>
      </c>
      <c r="S9" s="3">
        <f t="shared" si="9"/>
        <v>1286.7484978540774</v>
      </c>
      <c r="T9" s="3">
        <f t="shared" si="10"/>
        <v>462.88412017167366</v>
      </c>
      <c r="U9" s="3">
        <f t="shared" si="11"/>
        <v>346.91907036025503</v>
      </c>
      <c r="W9">
        <f t="shared" si="12"/>
        <v>2.7798501650409833</v>
      </c>
      <c r="X9" s="3">
        <f t="shared" si="13"/>
        <v>1749.6326180257511</v>
      </c>
      <c r="Z9" s="3"/>
      <c r="AA9" s="3"/>
      <c r="AB9" s="3"/>
      <c r="AC9" s="1"/>
      <c r="AD9" s="1"/>
      <c r="AG9" s="3"/>
    </row>
    <row r="10" spans="1:34" x14ac:dyDescent="0.25">
      <c r="A10" s="8"/>
      <c r="B10" s="4" t="s">
        <v>18</v>
      </c>
      <c r="C10" s="5">
        <v>9.2599999999999991E-3</v>
      </c>
      <c r="D10" s="6">
        <v>1.127</v>
      </c>
      <c r="E10" s="6">
        <v>0.47699999999999998</v>
      </c>
      <c r="F10" s="6">
        <v>1.1279999999999999</v>
      </c>
      <c r="G10" s="1">
        <f>D10</f>
        <v>1.127</v>
      </c>
      <c r="H10" s="1">
        <f>E10</f>
        <v>0.47699999999999998</v>
      </c>
      <c r="I10" s="1">
        <f>F10</f>
        <v>1.1279999999999999</v>
      </c>
      <c r="K10">
        <f t="shared" si="3"/>
        <v>12.487169999999997</v>
      </c>
      <c r="L10">
        <f t="shared" si="4"/>
        <v>4.5027000000000008</v>
      </c>
      <c r="M10">
        <f t="shared" si="5"/>
        <v>3.6437060434343431</v>
      </c>
      <c r="O10">
        <f t="shared" si="6"/>
        <v>9.9897359999999988</v>
      </c>
      <c r="P10">
        <f t="shared" si="7"/>
        <v>3.6021600000000009</v>
      </c>
      <c r="Q10">
        <f t="shared" si="8"/>
        <v>2.9149648347474746</v>
      </c>
      <c r="S10" s="3">
        <f t="shared" si="9"/>
        <v>1078.8051835853132</v>
      </c>
      <c r="T10" s="3">
        <f t="shared" si="10"/>
        <v>389.00215982721397</v>
      </c>
      <c r="U10" s="3">
        <f t="shared" si="11"/>
        <v>314.7910188712176</v>
      </c>
      <c r="W10">
        <f t="shared" si="12"/>
        <v>2.7732627090412412</v>
      </c>
      <c r="X10" s="3">
        <f t="shared" si="13"/>
        <v>1467.8073434125272</v>
      </c>
      <c r="Z10" s="3"/>
      <c r="AA10" s="3"/>
      <c r="AB10" s="3"/>
      <c r="AC10" s="1"/>
      <c r="AD10" s="1"/>
      <c r="AG10" s="3"/>
    </row>
    <row r="11" spans="1:34" x14ac:dyDescent="0.25">
      <c r="A11" s="8"/>
      <c r="B11" s="4" t="s">
        <v>19</v>
      </c>
      <c r="C11" s="5">
        <v>9.1900000000000003E-3</v>
      </c>
      <c r="D11" s="6">
        <v>1.347</v>
      </c>
      <c r="E11" s="6">
        <v>0.56799999999999995</v>
      </c>
      <c r="F11" s="6">
        <v>1.363</v>
      </c>
      <c r="G11" s="1">
        <f t="shared" si="0"/>
        <v>1.3460000000000001</v>
      </c>
      <c r="H11" s="1">
        <f t="shared" si="1"/>
        <v>0.56699999999999995</v>
      </c>
      <c r="I11" s="1">
        <f t="shared" si="2"/>
        <v>1.3620000000000001</v>
      </c>
      <c r="K11">
        <f t="shared" si="3"/>
        <v>15.10257</v>
      </c>
      <c r="L11">
        <f t="shared" si="4"/>
        <v>5.2442999999999982</v>
      </c>
      <c r="M11">
        <f t="shared" si="5"/>
        <v>4.4072875585858595</v>
      </c>
      <c r="O11">
        <f t="shared" si="6"/>
        <v>12.082056000000001</v>
      </c>
      <c r="P11">
        <f t="shared" si="7"/>
        <v>4.1954399999999987</v>
      </c>
      <c r="Q11">
        <f t="shared" si="8"/>
        <v>3.5258300468686876</v>
      </c>
      <c r="S11" s="3">
        <f t="shared" si="9"/>
        <v>1314.6959738846574</v>
      </c>
      <c r="T11" s="3">
        <f t="shared" si="10"/>
        <v>456.52230685527735</v>
      </c>
      <c r="U11" s="3">
        <f t="shared" si="11"/>
        <v>383.65941750475383</v>
      </c>
      <c r="W11">
        <f t="shared" si="12"/>
        <v>2.8798066472169794</v>
      </c>
      <c r="X11" s="3">
        <f t="shared" si="13"/>
        <v>1771.2182807399347</v>
      </c>
      <c r="Z11" s="3"/>
      <c r="AA11" s="3"/>
      <c r="AB11" s="3"/>
      <c r="AC11" s="1"/>
      <c r="AD11" s="1"/>
      <c r="AG11" s="3"/>
    </row>
    <row r="12" spans="1:34" x14ac:dyDescent="0.25">
      <c r="A12" s="8"/>
      <c r="B12" s="4" t="s">
        <v>24</v>
      </c>
      <c r="C12" s="5">
        <v>1.061E-2</v>
      </c>
      <c r="D12" s="6">
        <v>1.496</v>
      </c>
      <c r="E12" s="6">
        <v>0.67500000000000004</v>
      </c>
      <c r="F12" s="6">
        <v>1.569</v>
      </c>
      <c r="G12" s="1">
        <f>D12</f>
        <v>1.496</v>
      </c>
      <c r="H12" s="1">
        <f>E12</f>
        <v>0.67500000000000004</v>
      </c>
      <c r="I12" s="1">
        <f>F12</f>
        <v>1.569</v>
      </c>
      <c r="K12">
        <f t="shared" si="3"/>
        <v>17.337</v>
      </c>
      <c r="L12">
        <f t="shared" si="4"/>
        <v>6.5106000000000019</v>
      </c>
      <c r="M12">
        <f t="shared" si="5"/>
        <v>4.6005830707070707</v>
      </c>
      <c r="O12">
        <f t="shared" si="6"/>
        <v>13.8696</v>
      </c>
      <c r="P12">
        <f t="shared" si="7"/>
        <v>5.2084800000000016</v>
      </c>
      <c r="Q12">
        <f t="shared" si="8"/>
        <v>3.6804664565656569</v>
      </c>
      <c r="S12" s="3">
        <f t="shared" si="9"/>
        <v>1307.2196041470311</v>
      </c>
      <c r="T12" s="3">
        <f t="shared" si="10"/>
        <v>490.90292177191344</v>
      </c>
      <c r="U12" s="3">
        <f t="shared" si="11"/>
        <v>346.886565180552</v>
      </c>
      <c r="W12">
        <f t="shared" si="12"/>
        <v>2.662888213067919</v>
      </c>
      <c r="X12" s="3">
        <f t="shared" si="13"/>
        <v>1798.1225259189446</v>
      </c>
      <c r="Z12" s="3"/>
      <c r="AA12" s="3"/>
      <c r="AB12" s="3"/>
      <c r="AC12" s="1"/>
      <c r="AD12" s="1"/>
      <c r="AG12" s="3"/>
    </row>
    <row r="13" spans="1:34" x14ac:dyDescent="0.25">
      <c r="A13" s="8"/>
      <c r="B13" s="4" t="s">
        <v>25</v>
      </c>
      <c r="C13" s="5">
        <v>1.0500000000000001E-2</v>
      </c>
      <c r="D13" s="6">
        <v>1.1679999999999999</v>
      </c>
      <c r="E13" s="6">
        <v>0.502</v>
      </c>
      <c r="F13" s="6">
        <v>1.2130000000000001</v>
      </c>
      <c r="G13" s="1">
        <f t="shared" si="0"/>
        <v>1.167</v>
      </c>
      <c r="H13" s="1">
        <f t="shared" si="1"/>
        <v>0.501</v>
      </c>
      <c r="I13" s="1">
        <f t="shared" si="2"/>
        <v>1.2120000000000002</v>
      </c>
      <c r="K13">
        <f t="shared" si="3"/>
        <v>13.449210000000003</v>
      </c>
      <c r="L13">
        <f t="shared" si="4"/>
        <v>4.5902999999999992</v>
      </c>
      <c r="M13">
        <f t="shared" si="5"/>
        <v>3.7992683424242428</v>
      </c>
      <c r="O13">
        <f t="shared" si="6"/>
        <v>10.759368000000002</v>
      </c>
      <c r="P13">
        <f t="shared" si="7"/>
        <v>3.6722399999999995</v>
      </c>
      <c r="Q13">
        <f t="shared" si="8"/>
        <v>3.0394146739393944</v>
      </c>
      <c r="S13" s="3">
        <f t="shared" si="9"/>
        <v>1024.7017142857144</v>
      </c>
      <c r="T13" s="3">
        <f t="shared" si="10"/>
        <v>349.73714285714277</v>
      </c>
      <c r="U13" s="3">
        <f t="shared" si="11"/>
        <v>289.46806418470419</v>
      </c>
      <c r="W13">
        <f t="shared" si="12"/>
        <v>2.9299196130971841</v>
      </c>
      <c r="X13" s="3">
        <f t="shared" si="13"/>
        <v>1374.4388571428572</v>
      </c>
      <c r="Z13" s="3"/>
      <c r="AA13" s="3"/>
      <c r="AB13" s="3"/>
      <c r="AC13" s="1"/>
      <c r="AD13" s="1"/>
      <c r="AG13" s="3"/>
    </row>
    <row r="14" spans="1:34" x14ac:dyDescent="0.25">
      <c r="A14" s="8"/>
      <c r="B14" s="4" t="s">
        <v>26</v>
      </c>
      <c r="C14" s="5">
        <v>8.8000000000000005E-3</v>
      </c>
      <c r="D14" s="6">
        <v>1.4410000000000001</v>
      </c>
      <c r="E14" s="6">
        <v>0.625</v>
      </c>
      <c r="F14" s="6">
        <v>1.5129999999999999</v>
      </c>
      <c r="G14" s="1">
        <f t="shared" ref="G14:I15" si="14">D14</f>
        <v>1.4410000000000001</v>
      </c>
      <c r="H14" s="1">
        <f t="shared" si="14"/>
        <v>0.625</v>
      </c>
      <c r="I14" s="1">
        <f t="shared" si="14"/>
        <v>1.5129999999999999</v>
      </c>
      <c r="K14">
        <f t="shared" si="3"/>
        <v>16.790500000000002</v>
      </c>
      <c r="L14">
        <f t="shared" si="4"/>
        <v>5.7212000000000014</v>
      </c>
      <c r="M14">
        <f t="shared" si="5"/>
        <v>4.6667922525252514</v>
      </c>
      <c r="O14">
        <f t="shared" si="6"/>
        <v>13.432400000000001</v>
      </c>
      <c r="P14">
        <f t="shared" si="7"/>
        <v>4.5769600000000015</v>
      </c>
      <c r="Q14">
        <f t="shared" si="8"/>
        <v>3.7334338020202011</v>
      </c>
      <c r="S14" s="3">
        <f t="shared" si="9"/>
        <v>1526.409090909091</v>
      </c>
      <c r="T14" s="3">
        <f t="shared" si="10"/>
        <v>520.10909090909104</v>
      </c>
      <c r="U14" s="3">
        <f t="shared" si="11"/>
        <v>424.2538411386592</v>
      </c>
      <c r="W14">
        <f t="shared" si="12"/>
        <v>2.9347864084457802</v>
      </c>
      <c r="X14" s="3">
        <f t="shared" si="13"/>
        <v>2046.518181818182</v>
      </c>
      <c r="Z14" s="3"/>
      <c r="AA14" s="3"/>
      <c r="AB14" s="3"/>
      <c r="AC14" s="1"/>
      <c r="AD14" s="1"/>
      <c r="AG14" s="3"/>
    </row>
    <row r="15" spans="1:34" x14ac:dyDescent="0.25">
      <c r="A15" s="8"/>
      <c r="B15" t="s">
        <v>27</v>
      </c>
      <c r="C15" s="5">
        <v>1.06E-2</v>
      </c>
      <c r="D15" s="6">
        <v>1.615</v>
      </c>
      <c r="E15" s="6">
        <v>0.69730000000000003</v>
      </c>
      <c r="F15" s="6">
        <v>1.6559999999999999</v>
      </c>
      <c r="G15" s="1">
        <f t="shared" si="14"/>
        <v>1.615</v>
      </c>
      <c r="H15" s="1">
        <f t="shared" si="14"/>
        <v>0.69730000000000003</v>
      </c>
      <c r="I15" s="1">
        <f t="shared" si="14"/>
        <v>1.6559999999999999</v>
      </c>
      <c r="K15">
        <f t="shared" si="3"/>
        <v>18.340532999999997</v>
      </c>
      <c r="L15">
        <f t="shared" si="4"/>
        <v>6.5463500000000021</v>
      </c>
      <c r="M15">
        <f t="shared" si="5"/>
        <v>5.1770179441414133</v>
      </c>
      <c r="O15">
        <f t="shared" si="6"/>
        <v>14.672426399999999</v>
      </c>
      <c r="P15">
        <f t="shared" si="7"/>
        <v>5.2370800000000024</v>
      </c>
      <c r="Q15">
        <f t="shared" si="8"/>
        <v>4.1416143553131306</v>
      </c>
      <c r="S15" s="3">
        <f t="shared" si="9"/>
        <v>1384.1911698113206</v>
      </c>
      <c r="T15" s="3">
        <f t="shared" si="10"/>
        <v>494.06415094339644</v>
      </c>
      <c r="U15" s="3">
        <f t="shared" si="11"/>
        <v>390.71833540689909</v>
      </c>
      <c r="W15">
        <f t="shared" si="12"/>
        <v>2.8016425947283587</v>
      </c>
      <c r="X15" s="3">
        <f t="shared" si="13"/>
        <v>1878.2553207547171</v>
      </c>
      <c r="Z15" s="3"/>
      <c r="AA15" s="3"/>
      <c r="AB15" s="3"/>
      <c r="AC15" s="1"/>
      <c r="AD15" s="1"/>
      <c r="AG15" s="3"/>
    </row>
    <row r="16" spans="1:34" x14ac:dyDescent="0.25">
      <c r="A16" s="8"/>
      <c r="B16" s="4" t="s">
        <v>28</v>
      </c>
      <c r="C16" s="5">
        <v>1.5689999999999999E-2</v>
      </c>
      <c r="D16" s="6">
        <v>1.849</v>
      </c>
      <c r="E16" s="6">
        <v>0.86199999999999999</v>
      </c>
      <c r="F16" s="6">
        <v>1.9950000000000001</v>
      </c>
      <c r="G16" s="1">
        <f t="shared" si="0"/>
        <v>1.8480000000000001</v>
      </c>
      <c r="H16" s="1">
        <f t="shared" si="1"/>
        <v>0.86099999999999999</v>
      </c>
      <c r="I16" s="1">
        <f t="shared" si="2"/>
        <v>1.9940000000000002</v>
      </c>
      <c r="K16">
        <f t="shared" si="3"/>
        <v>22.024310000000003</v>
      </c>
      <c r="L16">
        <f t="shared" si="4"/>
        <v>8.3420999999999985</v>
      </c>
      <c r="M16">
        <f t="shared" si="5"/>
        <v>5.548840473737374</v>
      </c>
      <c r="O16">
        <f t="shared" si="6"/>
        <v>17.619448000000002</v>
      </c>
      <c r="P16">
        <f t="shared" si="7"/>
        <v>6.6736799999999992</v>
      </c>
      <c r="Q16">
        <f t="shared" si="8"/>
        <v>4.4390723789898994</v>
      </c>
      <c r="S16" s="3">
        <f t="shared" si="9"/>
        <v>1122.9731038878269</v>
      </c>
      <c r="T16" s="3">
        <f t="shared" si="10"/>
        <v>425.34608030592733</v>
      </c>
      <c r="U16" s="3">
        <f t="shared" si="11"/>
        <v>282.92366978903118</v>
      </c>
      <c r="W16">
        <f t="shared" si="12"/>
        <v>2.6401397729588481</v>
      </c>
      <c r="X16" s="3">
        <f t="shared" si="13"/>
        <v>1548.3191841937542</v>
      </c>
      <c r="Z16" s="3"/>
      <c r="AA16" s="3"/>
      <c r="AB16" s="3"/>
      <c r="AC16" s="1"/>
      <c r="AD16" s="1"/>
      <c r="AG16" s="3"/>
    </row>
    <row r="17" spans="1:33" x14ac:dyDescent="0.25">
      <c r="A17" s="8"/>
      <c r="B17" t="s">
        <v>29</v>
      </c>
      <c r="C17" s="5">
        <v>1.031E-2</v>
      </c>
      <c r="D17" s="6">
        <v>1.39</v>
      </c>
      <c r="E17" s="6">
        <v>0.61099999999999999</v>
      </c>
      <c r="F17" s="6">
        <v>1.4379999999999999</v>
      </c>
      <c r="G17" s="1">
        <f t="shared" si="0"/>
        <v>1.389</v>
      </c>
      <c r="H17" s="1">
        <f t="shared" si="1"/>
        <v>0.61</v>
      </c>
      <c r="I17" s="1">
        <f t="shared" si="2"/>
        <v>1.4370000000000001</v>
      </c>
      <c r="K17">
        <f t="shared" si="3"/>
        <v>15.901349999999999</v>
      </c>
      <c r="L17">
        <f t="shared" si="4"/>
        <v>5.7863000000000007</v>
      </c>
      <c r="M17">
        <f t="shared" si="5"/>
        <v>4.3843854393939399</v>
      </c>
      <c r="O17">
        <f t="shared" si="6"/>
        <v>12.721080000000001</v>
      </c>
      <c r="P17">
        <f t="shared" si="7"/>
        <v>4.6290400000000007</v>
      </c>
      <c r="Q17">
        <f t="shared" si="8"/>
        <v>3.5075083515151522</v>
      </c>
      <c r="S17" s="3">
        <f t="shared" si="9"/>
        <v>1233.8583899127061</v>
      </c>
      <c r="T17" s="3">
        <f t="shared" si="10"/>
        <v>448.98545101842882</v>
      </c>
      <c r="U17" s="3">
        <f t="shared" si="11"/>
        <v>340.20449578226498</v>
      </c>
      <c r="W17">
        <f t="shared" si="12"/>
        <v>2.7481032784335406</v>
      </c>
      <c r="X17" s="3">
        <f t="shared" si="13"/>
        <v>1682.843840931135</v>
      </c>
      <c r="Z17" s="3"/>
      <c r="AA17" s="3"/>
      <c r="AB17" s="3"/>
      <c r="AC17" s="1"/>
      <c r="AD17" s="1"/>
      <c r="AG17" s="3"/>
    </row>
    <row r="18" spans="1:33" x14ac:dyDescent="0.25">
      <c r="A18" s="8"/>
      <c r="B18" s="4" t="s">
        <v>30</v>
      </c>
      <c r="C18" s="5">
        <v>1.106E-2</v>
      </c>
      <c r="D18" s="6">
        <v>1.4390000000000001</v>
      </c>
      <c r="E18" s="6">
        <v>0.627</v>
      </c>
      <c r="F18" s="6">
        <v>1.48</v>
      </c>
      <c r="G18" s="1">
        <f>D18</f>
        <v>1.4390000000000001</v>
      </c>
      <c r="H18" s="1">
        <f>E18</f>
        <v>0.627</v>
      </c>
      <c r="I18" s="1">
        <f>F18</f>
        <v>1.48</v>
      </c>
      <c r="K18">
        <f t="shared" si="3"/>
        <v>16.380669999999999</v>
      </c>
      <c r="L18">
        <f t="shared" si="4"/>
        <v>5.9325000000000001</v>
      </c>
      <c r="M18">
        <f t="shared" si="5"/>
        <v>4.5697274272727268</v>
      </c>
      <c r="O18">
        <f t="shared" si="6"/>
        <v>13.104536</v>
      </c>
      <c r="P18">
        <f t="shared" si="7"/>
        <v>4.7460000000000004</v>
      </c>
      <c r="Q18">
        <f t="shared" si="8"/>
        <v>3.6557819418181818</v>
      </c>
      <c r="S18" s="3">
        <f t="shared" si="9"/>
        <v>1184.858589511754</v>
      </c>
      <c r="T18" s="3">
        <f t="shared" si="10"/>
        <v>429.11392405063293</v>
      </c>
      <c r="U18" s="3">
        <f t="shared" si="11"/>
        <v>330.54086273220452</v>
      </c>
      <c r="W18">
        <f t="shared" si="12"/>
        <v>2.7611748841129367</v>
      </c>
      <c r="X18" s="3">
        <f t="shared" si="13"/>
        <v>1613.9725135623869</v>
      </c>
      <c r="Z18" s="3"/>
      <c r="AA18" s="3"/>
      <c r="AB18" s="3"/>
      <c r="AC18" s="1"/>
      <c r="AD18" s="1"/>
      <c r="AG18" s="3"/>
    </row>
    <row r="19" spans="1:33" x14ac:dyDescent="0.25">
      <c r="A19" s="8"/>
      <c r="B19" s="4" t="s">
        <v>31</v>
      </c>
      <c r="C19" s="5">
        <v>9.75E-3</v>
      </c>
      <c r="D19" s="6">
        <v>1.339</v>
      </c>
      <c r="E19" s="6">
        <v>0.60399999999999998</v>
      </c>
      <c r="F19" s="6">
        <v>1.4350000000000001</v>
      </c>
      <c r="G19" s="1">
        <f t="shared" si="0"/>
        <v>1.3380000000000001</v>
      </c>
      <c r="H19" s="1">
        <f t="shared" si="1"/>
        <v>0.60299999999999998</v>
      </c>
      <c r="I19" s="1">
        <f t="shared" si="2"/>
        <v>1.4340000000000002</v>
      </c>
      <c r="K19">
        <f t="shared" si="3"/>
        <v>15.884130000000001</v>
      </c>
      <c r="L19">
        <f t="shared" si="4"/>
        <v>5.6510999999999987</v>
      </c>
      <c r="M19">
        <f t="shared" si="5"/>
        <v>4.1850220272727272</v>
      </c>
      <c r="O19">
        <f t="shared" si="6"/>
        <v>12.707304000000001</v>
      </c>
      <c r="P19">
        <f t="shared" si="7"/>
        <v>4.5208799999999991</v>
      </c>
      <c r="Q19">
        <f t="shared" si="8"/>
        <v>3.3480176218181819</v>
      </c>
      <c r="S19" s="3">
        <f t="shared" si="9"/>
        <v>1303.3132307692308</v>
      </c>
      <c r="T19" s="3">
        <f t="shared" si="10"/>
        <v>463.67999999999989</v>
      </c>
      <c r="U19" s="3">
        <f t="shared" si="11"/>
        <v>343.38642275058277</v>
      </c>
      <c r="W19">
        <f t="shared" si="12"/>
        <v>2.8108032064553812</v>
      </c>
      <c r="X19" s="3">
        <f t="shared" si="13"/>
        <v>1766.9932307692306</v>
      </c>
      <c r="Z19" s="3"/>
      <c r="AA19" s="3"/>
      <c r="AB19" s="3"/>
      <c r="AC19" s="1"/>
      <c r="AD19" s="1"/>
      <c r="AG19" s="3"/>
    </row>
    <row r="20" spans="1:33" x14ac:dyDescent="0.25">
      <c r="A20" s="8" t="s">
        <v>33</v>
      </c>
      <c r="B20" t="s">
        <v>15</v>
      </c>
      <c r="C20" s="5">
        <v>1.052E-2</v>
      </c>
      <c r="D20" s="6">
        <v>1.39</v>
      </c>
      <c r="E20" s="6">
        <v>0.60399999999999998</v>
      </c>
      <c r="F20" s="6">
        <v>1.4219999999999999</v>
      </c>
      <c r="G20" s="1">
        <f t="shared" si="0"/>
        <v>1.389</v>
      </c>
      <c r="H20" s="1">
        <f t="shared" si="1"/>
        <v>0.60299999999999998</v>
      </c>
      <c r="I20" s="1">
        <f t="shared" si="2"/>
        <v>1.421</v>
      </c>
      <c r="K20">
        <f t="shared" si="3"/>
        <v>15.724880000000001</v>
      </c>
      <c r="L20">
        <f t="shared" si="4"/>
        <v>5.7173999999999996</v>
      </c>
      <c r="M20">
        <f t="shared" si="5"/>
        <v>4.4155927797979801</v>
      </c>
      <c r="O20">
        <f t="shared" si="6"/>
        <v>12.579904000000001</v>
      </c>
      <c r="P20">
        <f t="shared" si="7"/>
        <v>4.5739200000000002</v>
      </c>
      <c r="Q20">
        <f t="shared" si="8"/>
        <v>3.5324742238383844</v>
      </c>
      <c r="S20" s="3">
        <f t="shared" si="9"/>
        <v>1195.8083650190115</v>
      </c>
      <c r="T20" s="3">
        <f t="shared" si="10"/>
        <v>434.78326996197723</v>
      </c>
      <c r="U20" s="3">
        <f t="shared" si="11"/>
        <v>335.78652317855364</v>
      </c>
      <c r="W20">
        <f t="shared" si="12"/>
        <v>2.7503550564942105</v>
      </c>
      <c r="X20" s="3">
        <f t="shared" si="13"/>
        <v>1630.5916349809886</v>
      </c>
      <c r="Z20" s="3"/>
      <c r="AA20" s="3"/>
      <c r="AB20" s="3"/>
      <c r="AC20" s="1"/>
      <c r="AD20" s="1"/>
      <c r="AG20" s="3"/>
    </row>
    <row r="21" spans="1:33" x14ac:dyDescent="0.25">
      <c r="A21" s="8"/>
      <c r="B21" s="4" t="s">
        <v>21</v>
      </c>
      <c r="C21" s="5">
        <v>1.0279999999999999E-2</v>
      </c>
      <c r="D21" s="6">
        <v>0.89900000000000002</v>
      </c>
      <c r="E21" s="6">
        <v>0.38100000000000001</v>
      </c>
      <c r="F21" s="6">
        <v>1.0209999999999999</v>
      </c>
      <c r="G21" s="1">
        <f t="shared" si="0"/>
        <v>0.89800000000000002</v>
      </c>
      <c r="H21" s="1">
        <f t="shared" si="1"/>
        <v>0.38</v>
      </c>
      <c r="I21" s="1">
        <f t="shared" si="2"/>
        <v>1.02</v>
      </c>
      <c r="K21">
        <f t="shared" si="3"/>
        <v>11.434800000000001</v>
      </c>
      <c r="L21">
        <f t="shared" si="4"/>
        <v>2.968</v>
      </c>
      <c r="M21">
        <f t="shared" si="5"/>
        <v>3.1558045656565659</v>
      </c>
      <c r="O21">
        <f t="shared" si="6"/>
        <v>9.1478400000000004</v>
      </c>
      <c r="P21">
        <f t="shared" si="7"/>
        <v>2.3744000000000001</v>
      </c>
      <c r="Q21">
        <f t="shared" si="8"/>
        <v>2.5246436525252527</v>
      </c>
      <c r="S21" s="3">
        <f t="shared" si="9"/>
        <v>889.86770428015575</v>
      </c>
      <c r="T21" s="3">
        <f t="shared" si="10"/>
        <v>230.97276264591443</v>
      </c>
      <c r="U21" s="3">
        <f t="shared" si="11"/>
        <v>245.58790394214523</v>
      </c>
      <c r="W21">
        <f t="shared" si="12"/>
        <v>3.8526954177897572</v>
      </c>
      <c r="X21" s="3">
        <f t="shared" si="13"/>
        <v>1120.8404669260701</v>
      </c>
      <c r="Z21" s="3"/>
      <c r="AA21" s="3"/>
      <c r="AB21" s="3"/>
      <c r="AC21" s="1"/>
      <c r="AD21" s="1"/>
      <c r="AG21" s="3"/>
    </row>
    <row r="22" spans="1:33" x14ac:dyDescent="0.25">
      <c r="A22" s="8"/>
      <c r="B22" t="s">
        <v>16</v>
      </c>
      <c r="C22" s="5">
        <v>1.111E-2</v>
      </c>
      <c r="D22" s="6">
        <v>1.3520000000000001</v>
      </c>
      <c r="E22" s="6">
        <v>0.57799999999999996</v>
      </c>
      <c r="F22" s="6">
        <v>1.371</v>
      </c>
      <c r="G22" s="1">
        <f t="shared" si="0"/>
        <v>1.3510000000000002</v>
      </c>
      <c r="H22" s="1">
        <f t="shared" si="1"/>
        <v>0.57699999999999996</v>
      </c>
      <c r="I22" s="1">
        <f t="shared" si="2"/>
        <v>1.37</v>
      </c>
      <c r="K22">
        <f t="shared" si="3"/>
        <v>15.172670000000002</v>
      </c>
      <c r="L22">
        <f t="shared" si="4"/>
        <v>5.4184999999999999</v>
      </c>
      <c r="M22">
        <f t="shared" si="5"/>
        <v>4.3570953060606072</v>
      </c>
      <c r="O22">
        <f t="shared" si="6"/>
        <v>12.138136000000003</v>
      </c>
      <c r="P22">
        <f t="shared" si="7"/>
        <v>4.3348000000000004</v>
      </c>
      <c r="Q22">
        <f t="shared" si="8"/>
        <v>3.4856762448484861</v>
      </c>
      <c r="S22" s="3">
        <f t="shared" si="9"/>
        <v>1092.5414941494153</v>
      </c>
      <c r="T22" s="3">
        <f t="shared" si="10"/>
        <v>390.17101710171022</v>
      </c>
      <c r="U22" s="3">
        <f t="shared" si="11"/>
        <v>313.74223625998974</v>
      </c>
      <c r="W22">
        <f t="shared" si="12"/>
        <v>2.8001605610408791</v>
      </c>
      <c r="X22" s="3">
        <f t="shared" si="13"/>
        <v>1482.7125112511255</v>
      </c>
      <c r="Z22" s="3"/>
      <c r="AA22" s="3"/>
      <c r="AB22" s="3"/>
      <c r="AC22" s="1"/>
      <c r="AD22" s="1"/>
      <c r="AG22" s="3"/>
    </row>
    <row r="23" spans="1:33" x14ac:dyDescent="0.25">
      <c r="A23" s="8"/>
      <c r="B23" s="4" t="s">
        <v>17</v>
      </c>
      <c r="C23" s="5">
        <v>1.171E-2</v>
      </c>
      <c r="D23" s="6">
        <v>1.6339999999999999</v>
      </c>
      <c r="E23" s="6">
        <v>0.71</v>
      </c>
      <c r="F23" s="6">
        <v>1.6850000000000001</v>
      </c>
      <c r="G23" s="1">
        <f t="shared" si="0"/>
        <v>1.633</v>
      </c>
      <c r="H23" s="1">
        <f t="shared" si="1"/>
        <v>0.70899999999999996</v>
      </c>
      <c r="I23" s="1">
        <f t="shared" si="2"/>
        <v>1.6840000000000002</v>
      </c>
      <c r="K23">
        <f t="shared" si="3"/>
        <v>18.65089</v>
      </c>
      <c r="L23">
        <f t="shared" si="4"/>
        <v>6.6550999999999991</v>
      </c>
      <c r="M23">
        <f t="shared" si="5"/>
        <v>5.2183776676767684</v>
      </c>
      <c r="O23">
        <f t="shared" si="6"/>
        <v>14.920712000000002</v>
      </c>
      <c r="P23">
        <f t="shared" si="7"/>
        <v>5.3240799999999995</v>
      </c>
      <c r="Q23">
        <f t="shared" si="8"/>
        <v>4.1747021341414152</v>
      </c>
      <c r="S23" s="3">
        <f t="shared" si="9"/>
        <v>1274.1854824935954</v>
      </c>
      <c r="T23" s="3">
        <f t="shared" si="10"/>
        <v>454.66097352690002</v>
      </c>
      <c r="U23" s="3">
        <f t="shared" si="11"/>
        <v>356.50744100268275</v>
      </c>
      <c r="W23">
        <f t="shared" si="12"/>
        <v>2.8024958302655114</v>
      </c>
      <c r="X23" s="3">
        <f t="shared" si="13"/>
        <v>1728.8464560204955</v>
      </c>
      <c r="Z23" s="3"/>
      <c r="AA23" s="3"/>
      <c r="AB23" s="3"/>
      <c r="AC23" s="1"/>
      <c r="AD23" s="1"/>
      <c r="AG23" s="3"/>
    </row>
    <row r="24" spans="1:33" x14ac:dyDescent="0.25">
      <c r="A24" s="8"/>
      <c r="B24" s="4" t="s">
        <v>22</v>
      </c>
      <c r="C24" s="5">
        <v>1.0030000000000001E-2</v>
      </c>
      <c r="D24" s="6">
        <v>1.373</v>
      </c>
      <c r="E24" s="6">
        <v>0.58799999999999997</v>
      </c>
      <c r="F24" s="6">
        <v>1.4079999999999999</v>
      </c>
      <c r="G24" s="1">
        <f t="shared" si="0"/>
        <v>1.3720000000000001</v>
      </c>
      <c r="H24" s="1">
        <f t="shared" si="1"/>
        <v>0.58699999999999997</v>
      </c>
      <c r="I24" s="1">
        <f t="shared" si="2"/>
        <v>1.407</v>
      </c>
      <c r="K24">
        <f t="shared" si="3"/>
        <v>15.59802</v>
      </c>
      <c r="L24">
        <f t="shared" si="4"/>
        <v>5.4447999999999999</v>
      </c>
      <c r="M24">
        <f t="shared" si="5"/>
        <v>4.4479530686868696</v>
      </c>
      <c r="O24">
        <f t="shared" si="6"/>
        <v>12.478416000000001</v>
      </c>
      <c r="P24">
        <f t="shared" si="7"/>
        <v>4.3558399999999997</v>
      </c>
      <c r="Q24">
        <f t="shared" si="8"/>
        <v>3.5583624549494957</v>
      </c>
      <c r="S24" s="3">
        <f t="shared" si="9"/>
        <v>1244.1092721834498</v>
      </c>
      <c r="T24" s="3">
        <f t="shared" si="10"/>
        <v>434.28115653040874</v>
      </c>
      <c r="U24" s="3">
        <f t="shared" si="11"/>
        <v>354.77192970583206</v>
      </c>
      <c r="W24">
        <f t="shared" si="12"/>
        <v>2.8647553629150755</v>
      </c>
      <c r="X24" s="3">
        <f t="shared" si="13"/>
        <v>1678.3904287138585</v>
      </c>
      <c r="Z24" s="3"/>
      <c r="AA24" s="3"/>
      <c r="AB24" s="3"/>
      <c r="AC24" s="1"/>
      <c r="AD24" s="1"/>
      <c r="AG24" s="3"/>
    </row>
    <row r="25" spans="1:33" x14ac:dyDescent="0.25">
      <c r="A25" s="8"/>
      <c r="B25" s="4" t="s">
        <v>23</v>
      </c>
      <c r="C25" s="5">
        <v>1.142E-2</v>
      </c>
      <c r="D25" s="6">
        <v>1.4319999999999999</v>
      </c>
      <c r="E25" s="6">
        <v>0.625</v>
      </c>
      <c r="F25" s="6">
        <v>1.468</v>
      </c>
      <c r="G25" s="1">
        <f t="shared" si="0"/>
        <v>1.431</v>
      </c>
      <c r="H25" s="1">
        <f t="shared" si="1"/>
        <v>0.624</v>
      </c>
      <c r="I25" s="1">
        <f t="shared" si="2"/>
        <v>1.4670000000000001</v>
      </c>
      <c r="K25">
        <f t="shared" si="3"/>
        <v>16.229790000000001</v>
      </c>
      <c r="L25">
        <f t="shared" si="4"/>
        <v>5.9343000000000004</v>
      </c>
      <c r="M25">
        <f t="shared" si="5"/>
        <v>4.5299373545454538</v>
      </c>
      <c r="O25">
        <f t="shared" si="6"/>
        <v>12.983832000000001</v>
      </c>
      <c r="P25">
        <f t="shared" si="7"/>
        <v>4.7474400000000001</v>
      </c>
      <c r="Q25">
        <f t="shared" si="8"/>
        <v>3.6239498836363633</v>
      </c>
      <c r="S25" s="3">
        <f t="shared" si="9"/>
        <v>1136.9380035026272</v>
      </c>
      <c r="T25" s="3">
        <f t="shared" si="10"/>
        <v>415.71278458844137</v>
      </c>
      <c r="U25" s="3">
        <f t="shared" si="11"/>
        <v>317.33361502945388</v>
      </c>
      <c r="W25">
        <f t="shared" si="12"/>
        <v>2.7349122895708007</v>
      </c>
      <c r="X25" s="3">
        <f t="shared" si="13"/>
        <v>1552.6507880910685</v>
      </c>
      <c r="Z25" s="3"/>
      <c r="AA25" s="3"/>
      <c r="AB25" s="3"/>
      <c r="AC25" s="1"/>
      <c r="AD25" s="1"/>
      <c r="AG25" s="3"/>
    </row>
    <row r="26" spans="1:33" x14ac:dyDescent="0.25">
      <c r="A26" s="8"/>
      <c r="B26" s="4" t="s">
        <v>18</v>
      </c>
      <c r="C26" s="5">
        <v>8.4899999999999993E-3</v>
      </c>
      <c r="D26" s="6">
        <v>0.99099999999999999</v>
      </c>
      <c r="E26" s="6">
        <v>0.41599999999999998</v>
      </c>
      <c r="F26" s="6">
        <v>0.99299999999999999</v>
      </c>
      <c r="G26" s="1">
        <f t="shared" si="0"/>
        <v>0.99</v>
      </c>
      <c r="H26" s="1">
        <f t="shared" si="1"/>
        <v>0.41499999999999998</v>
      </c>
      <c r="I26" s="1">
        <f t="shared" si="2"/>
        <v>0.99199999999999999</v>
      </c>
      <c r="K26">
        <f t="shared" si="3"/>
        <v>10.994149999999999</v>
      </c>
      <c r="L26">
        <f t="shared" si="4"/>
        <v>3.8632999999999997</v>
      </c>
      <c r="M26">
        <f t="shared" si="5"/>
        <v>3.2400650555555561</v>
      </c>
      <c r="O26">
        <f t="shared" si="6"/>
        <v>8.7953200000000002</v>
      </c>
      <c r="P26">
        <f t="shared" si="7"/>
        <v>3.0906400000000001</v>
      </c>
      <c r="Q26">
        <f t="shared" si="8"/>
        <v>2.5920520444444453</v>
      </c>
      <c r="S26" s="3">
        <f t="shared" si="9"/>
        <v>1035.9623085983512</v>
      </c>
      <c r="T26" s="3">
        <f t="shared" si="10"/>
        <v>364.0329799764429</v>
      </c>
      <c r="U26" s="3">
        <f t="shared" si="11"/>
        <v>305.30648344457546</v>
      </c>
      <c r="W26">
        <f t="shared" si="12"/>
        <v>2.8457924572256883</v>
      </c>
      <c r="X26" s="3">
        <f t="shared" si="13"/>
        <v>1399.9952885747941</v>
      </c>
      <c r="Z26" s="3"/>
      <c r="AA26" s="3"/>
      <c r="AB26" s="3"/>
      <c r="AC26" s="1"/>
      <c r="AD26" s="1"/>
      <c r="AG26" s="3"/>
    </row>
    <row r="27" spans="1:33" x14ac:dyDescent="0.25">
      <c r="A27" s="8"/>
      <c r="B27" s="4" t="s">
        <v>19</v>
      </c>
      <c r="C27" s="5">
        <v>8.3499999999999998E-3</v>
      </c>
      <c r="D27" s="6">
        <v>1.0840000000000001</v>
      </c>
      <c r="E27" s="6">
        <v>0.47699999999999998</v>
      </c>
      <c r="F27" s="6">
        <v>1.1279999999999999</v>
      </c>
      <c r="G27" s="1">
        <f t="shared" si="0"/>
        <v>1.0830000000000002</v>
      </c>
      <c r="H27" s="1">
        <f t="shared" si="1"/>
        <v>0.47599999999999998</v>
      </c>
      <c r="I27" s="1">
        <f t="shared" si="2"/>
        <v>1.127</v>
      </c>
      <c r="K27">
        <f t="shared" si="3"/>
        <v>12.47771</v>
      </c>
      <c r="L27">
        <f t="shared" si="4"/>
        <v>4.4863</v>
      </c>
      <c r="M27">
        <f t="shared" si="5"/>
        <v>3.4286128373737386</v>
      </c>
      <c r="O27">
        <f t="shared" si="6"/>
        <v>9.9821680000000015</v>
      </c>
      <c r="P27">
        <f t="shared" si="7"/>
        <v>3.5890400000000002</v>
      </c>
      <c r="Q27">
        <f t="shared" si="8"/>
        <v>2.7428902698989912</v>
      </c>
      <c r="S27" s="3">
        <f t="shared" si="9"/>
        <v>1195.4692215568864</v>
      </c>
      <c r="T27" s="3">
        <f t="shared" si="10"/>
        <v>429.82514970059884</v>
      </c>
      <c r="U27" s="3">
        <f t="shared" si="11"/>
        <v>328.48985268251391</v>
      </c>
      <c r="W27">
        <f t="shared" si="12"/>
        <v>2.781291933218911</v>
      </c>
      <c r="X27" s="3">
        <f t="shared" si="13"/>
        <v>1625.2943712574852</v>
      </c>
      <c r="Z27" s="3"/>
      <c r="AA27" s="3"/>
      <c r="AB27" s="3"/>
      <c r="AC27" s="1"/>
      <c r="AD27" s="1"/>
      <c r="AG27" s="3"/>
    </row>
    <row r="28" spans="1:33" x14ac:dyDescent="0.25">
      <c r="A28" s="8"/>
      <c r="B28" s="4" t="s">
        <v>24</v>
      </c>
      <c r="C28" s="5">
        <v>1.153E-2</v>
      </c>
      <c r="D28" s="6">
        <v>1.43</v>
      </c>
      <c r="E28" s="6">
        <v>0.64300000000000002</v>
      </c>
      <c r="F28" s="6">
        <v>1.4930000000000001</v>
      </c>
      <c r="G28" s="1">
        <f>D28</f>
        <v>1.43</v>
      </c>
      <c r="H28" s="1">
        <f>E28</f>
        <v>0.64300000000000002</v>
      </c>
      <c r="I28" s="1">
        <f>F28</f>
        <v>1.4930000000000001</v>
      </c>
      <c r="K28">
        <f t="shared" si="3"/>
        <v>16.495280000000001</v>
      </c>
      <c r="L28">
        <f t="shared" si="4"/>
        <v>6.2102000000000004</v>
      </c>
      <c r="M28">
        <f t="shared" si="5"/>
        <v>4.403976698989899</v>
      </c>
      <c r="O28">
        <f t="shared" si="6"/>
        <v>13.196224000000001</v>
      </c>
      <c r="P28">
        <f t="shared" si="7"/>
        <v>4.968160000000001</v>
      </c>
      <c r="Q28">
        <f t="shared" si="8"/>
        <v>3.5231813591919194</v>
      </c>
      <c r="S28" s="3">
        <f t="shared" si="9"/>
        <v>1144.5120555073722</v>
      </c>
      <c r="T28" s="3">
        <f t="shared" si="10"/>
        <v>430.889852558543</v>
      </c>
      <c r="U28" s="3">
        <f t="shared" si="11"/>
        <v>305.56646653876146</v>
      </c>
      <c r="W28">
        <f t="shared" si="12"/>
        <v>2.6561592219252197</v>
      </c>
      <c r="X28" s="3">
        <f t="shared" si="13"/>
        <v>1575.4019080659152</v>
      </c>
      <c r="Z28" s="3"/>
      <c r="AA28" s="3"/>
      <c r="AB28" s="3"/>
      <c r="AC28" s="1"/>
      <c r="AD28" s="1"/>
      <c r="AG28" s="3"/>
    </row>
    <row r="29" spans="1:33" x14ac:dyDescent="0.25">
      <c r="A29" s="8"/>
      <c r="B29" s="4" t="s">
        <v>25</v>
      </c>
      <c r="C29" s="5">
        <v>8.8400000000000006E-3</v>
      </c>
      <c r="D29" s="6">
        <v>1.0469999999999999</v>
      </c>
      <c r="E29" s="6">
        <v>0.436</v>
      </c>
      <c r="F29" s="6">
        <v>1.0369999999999999</v>
      </c>
      <c r="G29" s="1">
        <f t="shared" si="0"/>
        <v>1.046</v>
      </c>
      <c r="H29" s="1">
        <f t="shared" si="1"/>
        <v>0.435</v>
      </c>
      <c r="I29" s="1">
        <f t="shared" si="2"/>
        <v>1.036</v>
      </c>
      <c r="K29">
        <f t="shared" si="3"/>
        <v>11.477350000000001</v>
      </c>
      <c r="L29">
        <f t="shared" si="4"/>
        <v>4.0688999999999993</v>
      </c>
      <c r="M29">
        <f t="shared" si="5"/>
        <v>3.4301684090909088</v>
      </c>
      <c r="O29">
        <f t="shared" si="6"/>
        <v>9.1818800000000014</v>
      </c>
      <c r="P29">
        <f t="shared" si="7"/>
        <v>3.2551199999999998</v>
      </c>
      <c r="Q29">
        <f t="shared" si="8"/>
        <v>2.7441347272727272</v>
      </c>
      <c r="S29" s="3">
        <f t="shared" si="9"/>
        <v>1038.6742081447965</v>
      </c>
      <c r="T29" s="3">
        <f t="shared" si="10"/>
        <v>368.22624434389138</v>
      </c>
      <c r="U29" s="3">
        <f t="shared" si="11"/>
        <v>310.42248046071575</v>
      </c>
      <c r="W29">
        <f t="shared" si="12"/>
        <v>2.820750079874168</v>
      </c>
      <c r="X29" s="3">
        <f t="shared" si="13"/>
        <v>1406.9004524886877</v>
      </c>
      <c r="Z29" s="3"/>
      <c r="AA29" s="3"/>
      <c r="AB29" s="3"/>
      <c r="AC29" s="1"/>
      <c r="AD29" s="1"/>
      <c r="AG29" s="3"/>
    </row>
    <row r="30" spans="1:33" x14ac:dyDescent="0.25">
      <c r="A30" s="8"/>
      <c r="B30" s="4" t="s">
        <v>26</v>
      </c>
      <c r="C30" s="5">
        <v>9.7699999999999992E-3</v>
      </c>
      <c r="D30" s="6">
        <v>1.032</v>
      </c>
      <c r="E30" s="6">
        <v>0.438</v>
      </c>
      <c r="F30" s="6">
        <v>1.0760000000000001</v>
      </c>
      <c r="G30" s="1">
        <f t="shared" si="0"/>
        <v>1.0310000000000001</v>
      </c>
      <c r="H30" s="1">
        <f t="shared" si="1"/>
        <v>0.437</v>
      </c>
      <c r="I30" s="1">
        <f t="shared" si="2"/>
        <v>1.0750000000000002</v>
      </c>
      <c r="K30">
        <f t="shared" si="3"/>
        <v>11.949520000000003</v>
      </c>
      <c r="L30">
        <f t="shared" si="4"/>
        <v>3.9129999999999994</v>
      </c>
      <c r="M30">
        <f t="shared" si="5"/>
        <v>3.4170132000000013</v>
      </c>
      <c r="O30">
        <f t="shared" si="6"/>
        <v>9.5596160000000037</v>
      </c>
      <c r="P30">
        <f t="shared" si="7"/>
        <v>3.1303999999999998</v>
      </c>
      <c r="Q30">
        <f t="shared" si="8"/>
        <v>2.7336105600000011</v>
      </c>
      <c r="S30" s="3">
        <f t="shared" si="9"/>
        <v>978.46632548618265</v>
      </c>
      <c r="T30" s="3">
        <f t="shared" si="10"/>
        <v>320.40941658137154</v>
      </c>
      <c r="U30" s="3">
        <f t="shared" si="11"/>
        <v>279.79637256908921</v>
      </c>
      <c r="W30">
        <f t="shared" si="12"/>
        <v>3.0538001533350383</v>
      </c>
      <c r="X30" s="3">
        <f t="shared" si="13"/>
        <v>1298.8757420675543</v>
      </c>
      <c r="Z30" s="3"/>
      <c r="AA30" s="3"/>
      <c r="AB30" s="3"/>
      <c r="AC30" s="1"/>
      <c r="AD30" s="1"/>
      <c r="AG30" s="3"/>
    </row>
    <row r="31" spans="1:33" x14ac:dyDescent="0.25">
      <c r="A31" s="8"/>
      <c r="B31" t="s">
        <v>27</v>
      </c>
      <c r="C31" s="5">
        <v>1.208E-2</v>
      </c>
      <c r="D31" s="6">
        <v>1.6120000000000001</v>
      </c>
      <c r="E31" s="6">
        <v>0.67700000000000005</v>
      </c>
      <c r="F31" s="6">
        <v>1.655</v>
      </c>
      <c r="G31" s="1">
        <f t="shared" si="0"/>
        <v>1.6110000000000002</v>
      </c>
      <c r="H31" s="1">
        <f t="shared" si="1"/>
        <v>0.67600000000000005</v>
      </c>
      <c r="I31" s="1">
        <f t="shared" si="2"/>
        <v>1.6540000000000001</v>
      </c>
      <c r="K31">
        <f t="shared" si="3"/>
        <v>18.37546</v>
      </c>
      <c r="L31">
        <f t="shared" si="4"/>
        <v>6.0986000000000011</v>
      </c>
      <c r="M31">
        <f t="shared" si="5"/>
        <v>5.3487560141414141</v>
      </c>
      <c r="O31">
        <f t="shared" si="6"/>
        <v>14.700368000000001</v>
      </c>
      <c r="P31">
        <f t="shared" si="7"/>
        <v>4.8788800000000014</v>
      </c>
      <c r="Q31">
        <f t="shared" si="8"/>
        <v>4.2790048113131318</v>
      </c>
      <c r="S31" s="3">
        <f t="shared" si="9"/>
        <v>1216.9178807947021</v>
      </c>
      <c r="T31" s="3">
        <f t="shared" si="10"/>
        <v>403.88079470198687</v>
      </c>
      <c r="U31" s="3">
        <f t="shared" si="11"/>
        <v>354.22225259214667</v>
      </c>
      <c r="W31">
        <f t="shared" si="12"/>
        <v>3.0130620142327742</v>
      </c>
      <c r="X31" s="3">
        <f t="shared" si="13"/>
        <v>1620.7986754966889</v>
      </c>
      <c r="Z31" s="3"/>
      <c r="AA31" s="3"/>
      <c r="AB31" s="3"/>
      <c r="AC31" s="1"/>
      <c r="AD31" s="1"/>
      <c r="AG31" s="3"/>
    </row>
    <row r="32" spans="1:33" x14ac:dyDescent="0.25">
      <c r="A32" s="8"/>
      <c r="B32" s="4" t="s">
        <v>28</v>
      </c>
      <c r="C32" s="5">
        <v>1.119E-2</v>
      </c>
      <c r="D32" s="6">
        <v>1.512</v>
      </c>
      <c r="E32" s="6">
        <v>0.67500000000000004</v>
      </c>
      <c r="F32" s="6">
        <v>1.5820000000000001</v>
      </c>
      <c r="G32" s="1">
        <f t="shared" si="0"/>
        <v>1.5110000000000001</v>
      </c>
      <c r="H32" s="1">
        <f t="shared" si="1"/>
        <v>0.67400000000000004</v>
      </c>
      <c r="I32" s="1">
        <f t="shared" si="2"/>
        <v>1.5810000000000002</v>
      </c>
      <c r="K32">
        <f t="shared" si="3"/>
        <v>17.486790000000003</v>
      </c>
      <c r="L32">
        <f t="shared" si="4"/>
        <v>6.4279000000000011</v>
      </c>
      <c r="M32">
        <f t="shared" si="5"/>
        <v>4.7104746676767686</v>
      </c>
      <c r="O32">
        <f t="shared" si="6"/>
        <v>13.989432000000003</v>
      </c>
      <c r="P32">
        <f t="shared" si="7"/>
        <v>5.1423200000000016</v>
      </c>
      <c r="Q32">
        <f t="shared" si="8"/>
        <v>3.7683797341414151</v>
      </c>
      <c r="S32" s="3">
        <f t="shared" si="9"/>
        <v>1250.1726541554963</v>
      </c>
      <c r="T32" s="3">
        <f t="shared" si="10"/>
        <v>459.54602323503138</v>
      </c>
      <c r="U32" s="3">
        <f t="shared" si="11"/>
        <v>336.7631576533883</v>
      </c>
      <c r="W32">
        <f t="shared" si="12"/>
        <v>2.7204514693756905</v>
      </c>
      <c r="X32" s="3">
        <f t="shared" si="13"/>
        <v>1709.7186773905278</v>
      </c>
      <c r="Z32" s="3"/>
      <c r="AA32" s="3"/>
      <c r="AB32" s="3"/>
      <c r="AC32" s="1"/>
      <c r="AD32" s="1"/>
      <c r="AG32" s="3"/>
    </row>
    <row r="33" spans="1:33" x14ac:dyDescent="0.25">
      <c r="A33" s="8"/>
      <c r="B33" t="s">
        <v>29</v>
      </c>
      <c r="C33" s="5">
        <v>1.0370000000000001E-2</v>
      </c>
      <c r="D33" s="6">
        <v>1.351</v>
      </c>
      <c r="E33" s="6">
        <v>0.59099999999999997</v>
      </c>
      <c r="F33" s="6">
        <v>1.395</v>
      </c>
      <c r="G33" s="1">
        <f>D33</f>
        <v>1.351</v>
      </c>
      <c r="H33" s="1">
        <f>E33</f>
        <v>0.59099999999999997</v>
      </c>
      <c r="I33" s="1">
        <f>F33</f>
        <v>1.395</v>
      </c>
      <c r="K33">
        <f t="shared" si="3"/>
        <v>15.439860000000001</v>
      </c>
      <c r="L33">
        <f t="shared" si="4"/>
        <v>5.5920000000000005</v>
      </c>
      <c r="M33">
        <f t="shared" si="5"/>
        <v>4.280139468686869</v>
      </c>
      <c r="O33">
        <f t="shared" si="6"/>
        <v>12.351888000000002</v>
      </c>
      <c r="P33">
        <f t="shared" si="7"/>
        <v>4.4736000000000002</v>
      </c>
      <c r="Q33">
        <f t="shared" si="8"/>
        <v>3.4241115749494955</v>
      </c>
      <c r="S33" s="3">
        <f t="shared" si="9"/>
        <v>1191.1174541947928</v>
      </c>
      <c r="T33" s="3">
        <f t="shared" si="10"/>
        <v>431.39826422372226</v>
      </c>
      <c r="U33" s="3">
        <f t="shared" si="11"/>
        <v>330.19398022656657</v>
      </c>
      <c r="W33">
        <f t="shared" si="12"/>
        <v>2.7610622317596571</v>
      </c>
      <c r="X33" s="3">
        <f t="shared" si="13"/>
        <v>1622.515718418515</v>
      </c>
      <c r="Z33" s="3"/>
      <c r="AA33" s="3"/>
      <c r="AB33" s="3"/>
      <c r="AC33" s="1"/>
      <c r="AD33" s="1"/>
      <c r="AG33" s="3"/>
    </row>
    <row r="34" spans="1:33" x14ac:dyDescent="0.25">
      <c r="A34" s="8"/>
      <c r="B34" s="4" t="s">
        <v>30</v>
      </c>
      <c r="C34" s="5">
        <v>8.7799999999999996E-3</v>
      </c>
      <c r="D34" s="6">
        <v>1.157</v>
      </c>
      <c r="E34" s="6">
        <v>0.497</v>
      </c>
      <c r="F34" s="6">
        <v>1.1870000000000001</v>
      </c>
      <c r="G34" s="1">
        <f t="shared" si="0"/>
        <v>1.1560000000000001</v>
      </c>
      <c r="H34" s="1">
        <f t="shared" si="1"/>
        <v>0.496</v>
      </c>
      <c r="I34" s="1">
        <f t="shared" si="2"/>
        <v>1.1860000000000002</v>
      </c>
      <c r="K34">
        <f t="shared" si="3"/>
        <v>13.144660000000004</v>
      </c>
      <c r="L34">
        <f t="shared" si="4"/>
        <v>4.6153999999999993</v>
      </c>
      <c r="M34">
        <f t="shared" si="5"/>
        <v>3.7357343979797992</v>
      </c>
      <c r="O34">
        <f t="shared" si="6"/>
        <v>10.515728000000003</v>
      </c>
      <c r="P34">
        <f t="shared" si="7"/>
        <v>3.6923199999999996</v>
      </c>
      <c r="Q34">
        <f t="shared" si="8"/>
        <v>2.9885875183838397</v>
      </c>
      <c r="S34" s="3">
        <f t="shared" si="9"/>
        <v>1197.6911161731211</v>
      </c>
      <c r="T34" s="3">
        <f t="shared" si="10"/>
        <v>420.5375854214123</v>
      </c>
      <c r="U34" s="3">
        <f t="shared" si="11"/>
        <v>340.38582213938952</v>
      </c>
      <c r="W34">
        <f t="shared" si="12"/>
        <v>2.8480001733327565</v>
      </c>
      <c r="X34" s="3">
        <f t="shared" si="13"/>
        <v>1618.2287015945335</v>
      </c>
      <c r="Z34" s="3"/>
      <c r="AA34" s="3"/>
      <c r="AB34" s="3"/>
      <c r="AC34" s="1"/>
      <c r="AD34" s="1"/>
      <c r="AG34" s="3"/>
    </row>
    <row r="35" spans="1:33" x14ac:dyDescent="0.25">
      <c r="A35" s="8"/>
      <c r="B35" s="4" t="s">
        <v>31</v>
      </c>
      <c r="C35" s="5">
        <v>1.153E-2</v>
      </c>
      <c r="D35" s="6">
        <v>1.5069999999999999</v>
      </c>
      <c r="E35" s="6">
        <v>0.65</v>
      </c>
      <c r="F35" s="6">
        <v>1.56</v>
      </c>
      <c r="G35" s="1">
        <f t="shared" si="0"/>
        <v>1.506</v>
      </c>
      <c r="H35" s="1">
        <f t="shared" si="1"/>
        <v>0.64900000000000002</v>
      </c>
      <c r="I35" s="1">
        <f t="shared" si="2"/>
        <v>1.5590000000000002</v>
      </c>
      <c r="K35">
        <f t="shared" si="3"/>
        <v>17.287040000000001</v>
      </c>
      <c r="L35">
        <f t="shared" si="4"/>
        <v>6.0026000000000002</v>
      </c>
      <c r="M35">
        <f t="shared" si="5"/>
        <v>4.8696794707070703</v>
      </c>
      <c r="O35">
        <f t="shared" si="6"/>
        <v>13.829632000000002</v>
      </c>
      <c r="P35">
        <f t="shared" si="7"/>
        <v>4.8020800000000001</v>
      </c>
      <c r="Q35">
        <f t="shared" si="8"/>
        <v>3.8957435765656565</v>
      </c>
      <c r="S35" s="3">
        <f t="shared" si="9"/>
        <v>1199.4477016478752</v>
      </c>
      <c r="T35" s="3">
        <f t="shared" si="10"/>
        <v>416.48568950563748</v>
      </c>
      <c r="U35" s="3">
        <f t="shared" si="11"/>
        <v>337.87888782009162</v>
      </c>
      <c r="W35">
        <f t="shared" si="12"/>
        <v>2.8799253656748744</v>
      </c>
      <c r="X35" s="3">
        <f t="shared" si="13"/>
        <v>1615.9333911535127</v>
      </c>
      <c r="Z35" s="3"/>
      <c r="AA35" s="3"/>
      <c r="AB35" s="3"/>
      <c r="AC35" s="1"/>
      <c r="AD35" s="1"/>
      <c r="AG35" s="3"/>
    </row>
    <row r="36" spans="1:33" x14ac:dyDescent="0.25">
      <c r="A36" s="8" t="s">
        <v>34</v>
      </c>
      <c r="B36" t="s">
        <v>15</v>
      </c>
      <c r="C36" s="5">
        <v>8.9499999999999996E-3</v>
      </c>
      <c r="D36" s="6">
        <v>1.1040000000000001</v>
      </c>
      <c r="E36" s="6">
        <v>0.47199999999999998</v>
      </c>
      <c r="F36" s="6">
        <v>1.113</v>
      </c>
      <c r="G36" s="1">
        <f>D36</f>
        <v>1.1040000000000001</v>
      </c>
      <c r="H36" s="1">
        <f>E36</f>
        <v>0.47199999999999998</v>
      </c>
      <c r="I36" s="1">
        <f>F36</f>
        <v>1.113</v>
      </c>
      <c r="K36">
        <f t="shared" si="3"/>
        <v>12.31737</v>
      </c>
      <c r="L36">
        <f t="shared" si="4"/>
        <v>4.4717000000000002</v>
      </c>
      <c r="M36">
        <f t="shared" si="5"/>
        <v>3.5424164272727277</v>
      </c>
      <c r="O36">
        <f t="shared" si="6"/>
        <v>9.8538960000000007</v>
      </c>
      <c r="P36">
        <f t="shared" si="7"/>
        <v>3.5773600000000005</v>
      </c>
      <c r="Q36">
        <f t="shared" si="8"/>
        <v>2.8339331418181821</v>
      </c>
      <c r="S36" s="3">
        <f t="shared" si="9"/>
        <v>1100.9939664804469</v>
      </c>
      <c r="T36" s="3">
        <f t="shared" si="10"/>
        <v>399.70502793296095</v>
      </c>
      <c r="U36" s="3">
        <f t="shared" si="11"/>
        <v>316.64057450482483</v>
      </c>
      <c r="W36">
        <f t="shared" si="12"/>
        <v>2.754516179529038</v>
      </c>
      <c r="X36" s="3">
        <f t="shared" si="13"/>
        <v>1500.6989944134079</v>
      </c>
      <c r="Z36" s="3"/>
      <c r="AA36" s="3"/>
      <c r="AB36" s="3"/>
      <c r="AC36" s="1"/>
      <c r="AD36" s="1"/>
      <c r="AG36" s="3"/>
    </row>
    <row r="37" spans="1:33" x14ac:dyDescent="0.25">
      <c r="A37" s="8"/>
      <c r="B37" s="4" t="s">
        <v>21</v>
      </c>
      <c r="C37" s="5">
        <v>1.372E-2</v>
      </c>
      <c r="D37" s="6">
        <v>1.1279999999999999</v>
      </c>
      <c r="E37" s="6">
        <v>0.496</v>
      </c>
      <c r="F37" s="6">
        <v>1.286</v>
      </c>
      <c r="G37" s="1">
        <f t="shared" ref="G37:G51" si="15">D37</f>
        <v>1.1279999999999999</v>
      </c>
      <c r="H37" s="1">
        <f t="shared" ref="H37:H51" si="16">E37</f>
        <v>0.496</v>
      </c>
      <c r="I37" s="1">
        <f t="shared" ref="I37:I51" si="17">F37</f>
        <v>1.286</v>
      </c>
      <c r="K37">
        <f t="shared" si="3"/>
        <v>14.369660000000001</v>
      </c>
      <c r="L37">
        <f t="shared" si="4"/>
        <v>4.1054000000000004</v>
      </c>
      <c r="M37">
        <f t="shared" si="5"/>
        <v>3.8020510646464651</v>
      </c>
      <c r="O37">
        <f t="shared" si="6"/>
        <v>11.495728000000002</v>
      </c>
      <c r="P37">
        <f t="shared" si="7"/>
        <v>3.2843200000000006</v>
      </c>
      <c r="Q37">
        <f t="shared" si="8"/>
        <v>3.0416408517171725</v>
      </c>
      <c r="S37" s="3">
        <f t="shared" si="9"/>
        <v>837.88104956268239</v>
      </c>
      <c r="T37" s="3">
        <f t="shared" si="10"/>
        <v>239.38192419825077</v>
      </c>
      <c r="U37" s="3">
        <f t="shared" si="11"/>
        <v>221.69393962953154</v>
      </c>
      <c r="W37">
        <f t="shared" si="12"/>
        <v>3.5001851220343938</v>
      </c>
      <c r="X37" s="3">
        <f t="shared" si="13"/>
        <v>1077.2629737609332</v>
      </c>
      <c r="Z37" s="3"/>
      <c r="AA37" s="3"/>
      <c r="AB37" s="3"/>
      <c r="AC37" s="1"/>
      <c r="AD37" s="1"/>
      <c r="AG37" s="3"/>
    </row>
    <row r="38" spans="1:33" x14ac:dyDescent="0.25">
      <c r="A38" s="8"/>
      <c r="B38" t="s">
        <v>16</v>
      </c>
      <c r="C38" s="5">
        <v>9.4199999999999996E-3</v>
      </c>
      <c r="D38" s="6">
        <v>1.141</v>
      </c>
      <c r="E38" s="6">
        <v>0.51100000000000001</v>
      </c>
      <c r="F38" s="6">
        <v>1.1879999999999999</v>
      </c>
      <c r="G38" s="1">
        <f t="shared" si="15"/>
        <v>1.141</v>
      </c>
      <c r="H38" s="1">
        <f t="shared" si="16"/>
        <v>0.51100000000000001</v>
      </c>
      <c r="I38" s="1">
        <f t="shared" si="17"/>
        <v>1.1879999999999999</v>
      </c>
      <c r="K38">
        <f t="shared" si="3"/>
        <v>13.12731</v>
      </c>
      <c r="L38">
        <f t="shared" si="4"/>
        <v>4.9276999999999997</v>
      </c>
      <c r="M38">
        <f t="shared" si="5"/>
        <v>3.5260365747474749</v>
      </c>
      <c r="O38">
        <f t="shared" si="6"/>
        <v>10.501848000000001</v>
      </c>
      <c r="P38">
        <f t="shared" si="7"/>
        <v>3.9421599999999999</v>
      </c>
      <c r="Q38">
        <f t="shared" si="8"/>
        <v>2.8208292597979803</v>
      </c>
      <c r="S38" s="3">
        <f t="shared" si="9"/>
        <v>1114.8458598726115</v>
      </c>
      <c r="T38" s="3">
        <f t="shared" si="10"/>
        <v>418.48832271762211</v>
      </c>
      <c r="U38" s="3">
        <f t="shared" si="11"/>
        <v>299.45108915052873</v>
      </c>
      <c r="W38">
        <f t="shared" si="12"/>
        <v>2.6639831970290397</v>
      </c>
      <c r="X38" s="3">
        <f t="shared" si="13"/>
        <v>1533.3341825902337</v>
      </c>
      <c r="Z38" s="3"/>
      <c r="AA38" s="3"/>
      <c r="AB38" s="3"/>
      <c r="AC38" s="1"/>
      <c r="AD38" s="1"/>
      <c r="AG38" s="3"/>
    </row>
    <row r="39" spans="1:33" x14ac:dyDescent="0.25">
      <c r="A39" s="8"/>
      <c r="B39" s="4" t="s">
        <v>17</v>
      </c>
      <c r="C39" s="5">
        <v>1.124E-2</v>
      </c>
      <c r="D39" s="6">
        <v>1.583</v>
      </c>
      <c r="E39" s="6">
        <v>0.72699999999999998</v>
      </c>
      <c r="F39" s="6">
        <v>1.655</v>
      </c>
      <c r="G39" s="1">
        <f t="shared" si="15"/>
        <v>1.583</v>
      </c>
      <c r="H39" s="1">
        <f t="shared" si="16"/>
        <v>0.72699999999999998</v>
      </c>
      <c r="I39" s="1">
        <f t="shared" si="17"/>
        <v>1.655</v>
      </c>
      <c r="K39">
        <f t="shared" si="3"/>
        <v>18.245419999999999</v>
      </c>
      <c r="L39">
        <f t="shared" si="4"/>
        <v>7.1899999999999995</v>
      </c>
      <c r="M39">
        <f t="shared" si="5"/>
        <v>4.7398966444444453</v>
      </c>
      <c r="O39">
        <f t="shared" si="6"/>
        <v>14.596336000000001</v>
      </c>
      <c r="P39">
        <f t="shared" si="7"/>
        <v>5.7519999999999998</v>
      </c>
      <c r="Q39">
        <f t="shared" si="8"/>
        <v>3.7919173155555566</v>
      </c>
      <c r="S39" s="3">
        <f t="shared" si="9"/>
        <v>1298.6064056939504</v>
      </c>
      <c r="T39" s="3">
        <f t="shared" si="10"/>
        <v>511.74377224199287</v>
      </c>
      <c r="U39" s="3">
        <f t="shared" si="11"/>
        <v>337.35919177540541</v>
      </c>
      <c r="W39">
        <f t="shared" si="12"/>
        <v>2.5376105702364398</v>
      </c>
      <c r="X39" s="3">
        <f t="shared" si="13"/>
        <v>1810.3501779359433</v>
      </c>
      <c r="Z39" s="3"/>
      <c r="AA39" s="3"/>
      <c r="AB39" s="3"/>
      <c r="AC39" s="1"/>
      <c r="AD39" s="1"/>
      <c r="AG39" s="3"/>
    </row>
    <row r="40" spans="1:33" x14ac:dyDescent="0.25">
      <c r="A40" s="8"/>
      <c r="B40" s="4" t="s">
        <v>22</v>
      </c>
      <c r="C40" s="5">
        <v>1.3050000000000001E-2</v>
      </c>
      <c r="D40" s="6">
        <v>1.724</v>
      </c>
      <c r="E40" s="6">
        <v>0.76100000000000001</v>
      </c>
      <c r="F40" s="6">
        <v>1.758</v>
      </c>
      <c r="G40" s="1">
        <f t="shared" si="15"/>
        <v>1.724</v>
      </c>
      <c r="H40" s="1">
        <f t="shared" si="16"/>
        <v>0.76100000000000001</v>
      </c>
      <c r="I40" s="1">
        <f t="shared" si="17"/>
        <v>1.758</v>
      </c>
      <c r="K40">
        <f t="shared" si="3"/>
        <v>19.412309999999998</v>
      </c>
      <c r="L40">
        <f t="shared" si="4"/>
        <v>7.3956999999999997</v>
      </c>
      <c r="M40">
        <f t="shared" si="5"/>
        <v>5.3529655646464658</v>
      </c>
      <c r="O40">
        <f t="shared" si="6"/>
        <v>15.529847999999999</v>
      </c>
      <c r="P40">
        <f t="shared" si="7"/>
        <v>5.9165600000000005</v>
      </c>
      <c r="Q40">
        <f t="shared" si="8"/>
        <v>4.2823724517171726</v>
      </c>
      <c r="S40" s="3">
        <f t="shared" si="9"/>
        <v>1190.0266666666666</v>
      </c>
      <c r="T40" s="3">
        <f t="shared" si="10"/>
        <v>453.37624521072797</v>
      </c>
      <c r="U40" s="3">
        <f t="shared" si="11"/>
        <v>328.15114572545383</v>
      </c>
      <c r="W40">
        <f t="shared" si="12"/>
        <v>2.624810362778371</v>
      </c>
      <c r="X40" s="3">
        <f t="shared" si="13"/>
        <v>1643.4029118773947</v>
      </c>
      <c r="Z40" s="3"/>
      <c r="AA40" s="3"/>
      <c r="AB40" s="3"/>
      <c r="AC40" s="1"/>
      <c r="AD40" s="1"/>
      <c r="AG40" s="3"/>
    </row>
    <row r="41" spans="1:33" x14ac:dyDescent="0.25">
      <c r="A41" s="8"/>
      <c r="B41" s="4" t="s">
        <v>23</v>
      </c>
      <c r="C41" s="5">
        <v>9.7800000000000005E-3</v>
      </c>
      <c r="D41" s="6">
        <v>1.3089999999999999</v>
      </c>
      <c r="E41" s="6">
        <v>0.57999999999999996</v>
      </c>
      <c r="F41" s="6">
        <v>1.341</v>
      </c>
      <c r="G41" s="1">
        <f t="shared" si="15"/>
        <v>1.3089999999999999</v>
      </c>
      <c r="H41" s="1">
        <f t="shared" si="16"/>
        <v>0.57999999999999996</v>
      </c>
      <c r="I41" s="1">
        <f t="shared" si="17"/>
        <v>1.341</v>
      </c>
      <c r="K41">
        <f t="shared" si="3"/>
        <v>14.809050000000001</v>
      </c>
      <c r="L41">
        <f t="shared" si="4"/>
        <v>5.6308999999999996</v>
      </c>
      <c r="M41">
        <f t="shared" si="5"/>
        <v>4.0571131868686869</v>
      </c>
      <c r="O41">
        <f t="shared" si="6"/>
        <v>11.847240000000001</v>
      </c>
      <c r="P41">
        <f t="shared" si="7"/>
        <v>4.5047199999999998</v>
      </c>
      <c r="Q41">
        <f t="shared" si="8"/>
        <v>3.2456905494949497</v>
      </c>
      <c r="S41" s="3">
        <f t="shared" si="9"/>
        <v>1211.3742331288345</v>
      </c>
      <c r="T41" s="3">
        <f t="shared" si="10"/>
        <v>460.60531697341509</v>
      </c>
      <c r="U41" s="3">
        <f t="shared" si="11"/>
        <v>331.87019933486192</v>
      </c>
      <c r="W41">
        <f t="shared" si="12"/>
        <v>2.6299614626436276</v>
      </c>
      <c r="X41" s="3">
        <f t="shared" si="13"/>
        <v>1671.9795501022495</v>
      </c>
      <c r="Z41" s="3"/>
      <c r="AA41" s="3"/>
      <c r="AB41" s="3"/>
      <c r="AC41" s="1"/>
      <c r="AD41" s="1"/>
      <c r="AG41" s="3"/>
    </row>
    <row r="42" spans="1:33" x14ac:dyDescent="0.25">
      <c r="A42" s="8"/>
      <c r="B42" s="4" t="s">
        <v>18</v>
      </c>
      <c r="C42" s="5">
        <v>8.6899999999999998E-3</v>
      </c>
      <c r="D42" s="6">
        <v>1.0620000000000001</v>
      </c>
      <c r="E42" s="6">
        <v>0.46100000000000002</v>
      </c>
      <c r="F42" s="6">
        <v>1.0740000000000001</v>
      </c>
      <c r="G42" s="1">
        <f t="shared" si="15"/>
        <v>1.0620000000000001</v>
      </c>
      <c r="H42" s="1">
        <f t="shared" si="16"/>
        <v>0.46100000000000002</v>
      </c>
      <c r="I42" s="1">
        <f t="shared" si="17"/>
        <v>1.0740000000000001</v>
      </c>
      <c r="K42">
        <f t="shared" si="3"/>
        <v>11.870310000000002</v>
      </c>
      <c r="L42">
        <f t="shared" si="4"/>
        <v>4.4340999999999999</v>
      </c>
      <c r="M42">
        <f t="shared" si="5"/>
        <v>3.3505497666666666</v>
      </c>
      <c r="O42">
        <f t="shared" si="6"/>
        <v>9.4962480000000014</v>
      </c>
      <c r="P42">
        <f t="shared" si="7"/>
        <v>3.5472800000000002</v>
      </c>
      <c r="Q42">
        <f t="shared" si="8"/>
        <v>2.6804398133333334</v>
      </c>
      <c r="S42" s="3">
        <f t="shared" si="9"/>
        <v>1092.7788262370543</v>
      </c>
      <c r="T42" s="3">
        <f t="shared" si="10"/>
        <v>408.20253164556965</v>
      </c>
      <c r="U42" s="3">
        <f t="shared" si="11"/>
        <v>308.45107172995779</v>
      </c>
      <c r="W42">
        <f t="shared" si="12"/>
        <v>2.67705058523714</v>
      </c>
      <c r="X42" s="3">
        <f t="shared" si="13"/>
        <v>1500.981357882624</v>
      </c>
      <c r="Z42" s="3"/>
      <c r="AA42" s="3"/>
      <c r="AB42" s="3"/>
      <c r="AC42" s="1"/>
      <c r="AD42" s="1"/>
      <c r="AG42" s="3"/>
    </row>
    <row r="43" spans="1:33" x14ac:dyDescent="0.25">
      <c r="A43" s="8"/>
      <c r="B43" s="4" t="s">
        <v>19</v>
      </c>
      <c r="C43" s="5">
        <v>8.9700000000000005E-3</v>
      </c>
      <c r="D43" s="6">
        <v>1.1080000000000001</v>
      </c>
      <c r="E43" s="6">
        <v>0.49399999999999999</v>
      </c>
      <c r="F43" s="6">
        <v>1.1519999999999999</v>
      </c>
      <c r="G43" s="1">
        <f t="shared" si="15"/>
        <v>1.1080000000000001</v>
      </c>
      <c r="H43" s="1">
        <f t="shared" si="16"/>
        <v>0.49399999999999999</v>
      </c>
      <c r="I43" s="1">
        <f t="shared" si="17"/>
        <v>1.1519999999999999</v>
      </c>
      <c r="K43">
        <f t="shared" si="3"/>
        <v>12.733739999999997</v>
      </c>
      <c r="L43">
        <f t="shared" si="4"/>
        <v>4.7458000000000009</v>
      </c>
      <c r="M43">
        <f t="shared" si="5"/>
        <v>3.441094329292929</v>
      </c>
      <c r="O43">
        <f t="shared" si="6"/>
        <v>10.186991999999998</v>
      </c>
      <c r="P43">
        <f t="shared" si="7"/>
        <v>3.7966400000000009</v>
      </c>
      <c r="Q43">
        <f t="shared" si="8"/>
        <v>2.7528754634343433</v>
      </c>
      <c r="S43" s="3">
        <f t="shared" si="9"/>
        <v>1135.6735785953174</v>
      </c>
      <c r="T43" s="3">
        <f t="shared" si="10"/>
        <v>423.25975473801566</v>
      </c>
      <c r="U43" s="3">
        <f t="shared" si="11"/>
        <v>306.89804497595799</v>
      </c>
      <c r="W43">
        <f t="shared" si="12"/>
        <v>2.6831598466012041</v>
      </c>
      <c r="X43" s="3">
        <f t="shared" si="13"/>
        <v>1558.9333333333329</v>
      </c>
      <c r="Z43" s="3"/>
      <c r="AA43" s="3"/>
      <c r="AB43" s="3"/>
      <c r="AC43" s="1"/>
      <c r="AD43" s="1"/>
      <c r="AG43" s="3"/>
    </row>
    <row r="44" spans="1:33" x14ac:dyDescent="0.25">
      <c r="A44" s="8"/>
      <c r="B44" s="4" t="s">
        <v>24</v>
      </c>
      <c r="C44" s="5">
        <v>1.145E-2</v>
      </c>
      <c r="D44" s="6">
        <v>1.3380000000000001</v>
      </c>
      <c r="E44" s="6">
        <v>0.61199999999999999</v>
      </c>
      <c r="F44" s="6">
        <v>1.4019999999999999</v>
      </c>
      <c r="G44" s="1">
        <f t="shared" si="15"/>
        <v>1.3380000000000001</v>
      </c>
      <c r="H44" s="1">
        <f t="shared" si="16"/>
        <v>0.61199999999999999</v>
      </c>
      <c r="I44" s="1">
        <f t="shared" si="17"/>
        <v>1.4019999999999999</v>
      </c>
      <c r="K44">
        <f t="shared" si="3"/>
        <v>15.467019999999998</v>
      </c>
      <c r="L44">
        <f t="shared" si="4"/>
        <v>6.0078000000000005</v>
      </c>
      <c r="M44">
        <f t="shared" si="5"/>
        <v>4.0356912505050504</v>
      </c>
      <c r="O44">
        <f t="shared" si="6"/>
        <v>12.373615999999998</v>
      </c>
      <c r="P44">
        <f t="shared" si="7"/>
        <v>4.8062400000000007</v>
      </c>
      <c r="Q44">
        <f t="shared" si="8"/>
        <v>3.2285530004040406</v>
      </c>
      <c r="S44" s="3">
        <f t="shared" si="9"/>
        <v>1080.6651528384277</v>
      </c>
      <c r="T44" s="3">
        <f t="shared" si="10"/>
        <v>419.75895196506553</v>
      </c>
      <c r="U44" s="3">
        <f t="shared" si="11"/>
        <v>281.96969435843147</v>
      </c>
      <c r="W44">
        <f t="shared" si="12"/>
        <v>2.5744898298878116</v>
      </c>
      <c r="X44" s="3">
        <f t="shared" si="13"/>
        <v>1500.4241048034933</v>
      </c>
    </row>
    <row r="45" spans="1:33" x14ac:dyDescent="0.25">
      <c r="A45" s="8"/>
      <c r="B45" s="4" t="s">
        <v>25</v>
      </c>
      <c r="C45" s="5">
        <v>9.2300000000000004E-3</v>
      </c>
      <c r="D45" s="6">
        <v>1.073</v>
      </c>
      <c r="E45" s="6">
        <v>0.47099999999999997</v>
      </c>
      <c r="F45" s="6">
        <v>1.115</v>
      </c>
      <c r="G45" s="1">
        <f t="shared" si="15"/>
        <v>1.073</v>
      </c>
      <c r="H45" s="1">
        <f t="shared" si="16"/>
        <v>0.47099999999999997</v>
      </c>
      <c r="I45" s="1">
        <f t="shared" si="17"/>
        <v>1.115</v>
      </c>
      <c r="K45">
        <f t="shared" si="3"/>
        <v>12.344659999999999</v>
      </c>
      <c r="L45">
        <f t="shared" si="4"/>
        <v>4.4400000000000004</v>
      </c>
      <c r="M45">
        <f t="shared" si="5"/>
        <v>3.3992117111111111</v>
      </c>
      <c r="O45">
        <f t="shared" si="6"/>
        <v>9.8757280000000005</v>
      </c>
      <c r="P45">
        <f t="shared" si="7"/>
        <v>3.5520000000000005</v>
      </c>
      <c r="Q45">
        <f t="shared" si="8"/>
        <v>2.7193693688888891</v>
      </c>
      <c r="S45" s="3">
        <f t="shared" si="9"/>
        <v>1069.9596966413867</v>
      </c>
      <c r="T45" s="3">
        <f t="shared" si="10"/>
        <v>384.83206933911163</v>
      </c>
      <c r="U45" s="3">
        <f t="shared" si="11"/>
        <v>294.62290020464673</v>
      </c>
      <c r="W45">
        <f t="shared" si="12"/>
        <v>2.7803288288288281</v>
      </c>
      <c r="X45" s="3">
        <f t="shared" si="13"/>
        <v>1454.7917659804984</v>
      </c>
    </row>
    <row r="46" spans="1:33" x14ac:dyDescent="0.25">
      <c r="A46" s="8"/>
      <c r="B46" s="4" t="s">
        <v>26</v>
      </c>
      <c r="C46" s="5">
        <v>1.0330000000000001E-2</v>
      </c>
      <c r="D46" s="1">
        <v>1.2470000000000001</v>
      </c>
      <c r="E46" s="1">
        <v>0.53800000000000003</v>
      </c>
      <c r="F46" s="1">
        <v>1.2989999999999999</v>
      </c>
      <c r="G46" s="1">
        <f t="shared" si="15"/>
        <v>1.2470000000000001</v>
      </c>
      <c r="H46" s="1">
        <f t="shared" si="16"/>
        <v>0.53800000000000003</v>
      </c>
      <c r="I46" s="1">
        <f t="shared" si="17"/>
        <v>1.2989999999999999</v>
      </c>
      <c r="K46">
        <f t="shared" si="3"/>
        <v>14.411729999999999</v>
      </c>
      <c r="L46">
        <f t="shared" si="4"/>
        <v>4.9421000000000008</v>
      </c>
      <c r="M46">
        <f t="shared" si="5"/>
        <v>4.0434005525252514</v>
      </c>
      <c r="O46">
        <f t="shared" si="6"/>
        <v>11.529384</v>
      </c>
      <c r="P46">
        <f t="shared" si="7"/>
        <v>3.9536800000000007</v>
      </c>
      <c r="Q46">
        <f t="shared" si="8"/>
        <v>3.2347204420202011</v>
      </c>
      <c r="S46" s="3">
        <f t="shared" si="9"/>
        <v>1116.1068731848984</v>
      </c>
      <c r="T46" s="3">
        <f t="shared" si="10"/>
        <v>382.73765730880933</v>
      </c>
      <c r="U46" s="3">
        <f t="shared" si="11"/>
        <v>313.13847454212981</v>
      </c>
      <c r="W46">
        <f t="shared" si="12"/>
        <v>2.9161146071508064</v>
      </c>
      <c r="X46" s="3">
        <f t="shared" si="13"/>
        <v>1498.8445304937077</v>
      </c>
    </row>
    <row r="47" spans="1:33" x14ac:dyDescent="0.25">
      <c r="A47" s="8"/>
      <c r="B47" t="s">
        <v>27</v>
      </c>
      <c r="C47" s="5">
        <v>1.074E-2</v>
      </c>
      <c r="D47" s="1">
        <v>1.3380000000000001</v>
      </c>
      <c r="E47" s="1">
        <v>0.60399999999999998</v>
      </c>
      <c r="F47" s="1">
        <v>1.4330000000000001</v>
      </c>
      <c r="G47" s="1">
        <f t="shared" si="15"/>
        <v>1.3380000000000001</v>
      </c>
      <c r="H47" s="1">
        <f t="shared" si="16"/>
        <v>0.60399999999999998</v>
      </c>
      <c r="I47" s="1">
        <f t="shared" si="17"/>
        <v>1.4330000000000001</v>
      </c>
      <c r="K47">
        <f t="shared" si="3"/>
        <v>15.86909</v>
      </c>
      <c r="L47">
        <f t="shared" si="4"/>
        <v>5.6776999999999989</v>
      </c>
      <c r="M47">
        <f t="shared" si="5"/>
        <v>4.1737383949494946</v>
      </c>
      <c r="O47">
        <f t="shared" si="6"/>
        <v>12.695272000000001</v>
      </c>
      <c r="P47">
        <f t="shared" si="7"/>
        <v>4.5421599999999991</v>
      </c>
      <c r="Q47">
        <f t="shared" si="8"/>
        <v>3.338990715959596</v>
      </c>
      <c r="S47" s="3">
        <f t="shared" si="9"/>
        <v>1182.0551210428307</v>
      </c>
      <c r="T47" s="3">
        <f t="shared" si="10"/>
        <v>422.91992551210421</v>
      </c>
      <c r="U47" s="3">
        <f t="shared" si="11"/>
        <v>310.89299031281155</v>
      </c>
      <c r="W47">
        <f t="shared" si="12"/>
        <v>2.7949856455959288</v>
      </c>
      <c r="X47" s="3">
        <f t="shared" si="13"/>
        <v>1604.975046554935</v>
      </c>
    </row>
    <row r="48" spans="1:33" x14ac:dyDescent="0.25">
      <c r="A48" s="8"/>
      <c r="B48" s="4" t="s">
        <v>28</v>
      </c>
      <c r="C48" s="5">
        <v>1.1220000000000001E-2</v>
      </c>
      <c r="D48" s="1">
        <v>1.349</v>
      </c>
      <c r="E48" s="1">
        <v>0.60399999999999998</v>
      </c>
      <c r="F48" s="1">
        <v>1.417</v>
      </c>
      <c r="G48" s="1">
        <f t="shared" si="15"/>
        <v>1.349</v>
      </c>
      <c r="H48" s="1">
        <f t="shared" si="16"/>
        <v>0.60399999999999998</v>
      </c>
      <c r="I48" s="1">
        <f t="shared" si="17"/>
        <v>1.417</v>
      </c>
      <c r="K48">
        <f t="shared" si="3"/>
        <v>15.673090000000002</v>
      </c>
      <c r="L48">
        <f t="shared" si="4"/>
        <v>5.7592999999999988</v>
      </c>
      <c r="M48">
        <f t="shared" si="5"/>
        <v>4.1960570212121215</v>
      </c>
      <c r="O48">
        <f t="shared" si="6"/>
        <v>12.538472000000002</v>
      </c>
      <c r="P48">
        <f t="shared" si="7"/>
        <v>4.6074399999999995</v>
      </c>
      <c r="Q48">
        <f t="shared" si="8"/>
        <v>3.3568456169696974</v>
      </c>
      <c r="S48" s="3">
        <f t="shared" si="9"/>
        <v>1117.5108734402854</v>
      </c>
      <c r="T48" s="3">
        <f t="shared" si="10"/>
        <v>410.64527629233504</v>
      </c>
      <c r="U48" s="3">
        <f t="shared" si="11"/>
        <v>299.18410133419763</v>
      </c>
      <c r="W48">
        <f t="shared" si="12"/>
        <v>2.7213532894622618</v>
      </c>
      <c r="X48" s="3">
        <f t="shared" si="13"/>
        <v>1528.1561497326204</v>
      </c>
    </row>
    <row r="49" spans="1:24" x14ac:dyDescent="0.25">
      <c r="A49" s="8"/>
      <c r="B49" t="s">
        <v>29</v>
      </c>
      <c r="C49" s="5">
        <v>8.7600000000000004E-3</v>
      </c>
      <c r="D49" s="1">
        <v>1.0880000000000001</v>
      </c>
      <c r="E49" s="1">
        <v>0.46800000000000003</v>
      </c>
      <c r="F49" s="1">
        <v>1.0860000000000001</v>
      </c>
      <c r="G49" s="1">
        <f t="shared" si="15"/>
        <v>1.0880000000000001</v>
      </c>
      <c r="H49" s="1">
        <f t="shared" si="16"/>
        <v>0.46800000000000003</v>
      </c>
      <c r="I49" s="1">
        <f t="shared" si="17"/>
        <v>1.0860000000000001</v>
      </c>
      <c r="K49">
        <f t="shared" si="3"/>
        <v>11.997780000000002</v>
      </c>
      <c r="L49">
        <f t="shared" si="4"/>
        <v>4.5234000000000014</v>
      </c>
      <c r="M49">
        <f t="shared" si="5"/>
        <v>3.4423463252525246</v>
      </c>
      <c r="O49">
        <f t="shared" si="6"/>
        <v>9.5982240000000019</v>
      </c>
      <c r="P49">
        <f t="shared" si="7"/>
        <v>3.6187200000000015</v>
      </c>
      <c r="Q49">
        <f t="shared" si="8"/>
        <v>2.7538770602020199</v>
      </c>
      <c r="S49" s="3">
        <f t="shared" si="9"/>
        <v>1095.6876712328769</v>
      </c>
      <c r="T49" s="3">
        <f t="shared" si="10"/>
        <v>413.09589041095904</v>
      </c>
      <c r="U49" s="3">
        <f t="shared" si="11"/>
        <v>314.3695274203219</v>
      </c>
      <c r="W49">
        <f t="shared" si="12"/>
        <v>2.6523809523809518</v>
      </c>
      <c r="X49" s="3">
        <f t="shared" si="13"/>
        <v>1508.783561643836</v>
      </c>
    </row>
    <row r="50" spans="1:24" x14ac:dyDescent="0.25">
      <c r="A50" s="8"/>
      <c r="B50" s="4" t="s">
        <v>30</v>
      </c>
      <c r="C50" s="5">
        <v>1.009E-2</v>
      </c>
      <c r="D50" s="1">
        <v>1.113</v>
      </c>
      <c r="E50" s="1">
        <v>0.47699999999999998</v>
      </c>
      <c r="F50" s="1">
        <v>1.129</v>
      </c>
      <c r="G50" s="1">
        <f t="shared" si="15"/>
        <v>1.113</v>
      </c>
      <c r="H50" s="1">
        <f t="shared" si="16"/>
        <v>0.47699999999999998</v>
      </c>
      <c r="I50" s="1">
        <f t="shared" si="17"/>
        <v>1.129</v>
      </c>
      <c r="K50">
        <f t="shared" si="3"/>
        <v>12.499419999999999</v>
      </c>
      <c r="L50">
        <f t="shared" si="4"/>
        <v>4.4976000000000003</v>
      </c>
      <c r="M50">
        <f t="shared" si="5"/>
        <v>3.57507628080808</v>
      </c>
      <c r="O50">
        <f t="shared" si="6"/>
        <v>9.9995359999999991</v>
      </c>
      <c r="P50">
        <f t="shared" si="7"/>
        <v>3.5980800000000004</v>
      </c>
      <c r="Q50">
        <f t="shared" si="8"/>
        <v>2.8600610246464644</v>
      </c>
      <c r="S50" s="3">
        <f t="shared" si="9"/>
        <v>991.03429137760145</v>
      </c>
      <c r="T50" s="3">
        <f t="shared" si="10"/>
        <v>356.59861248761155</v>
      </c>
      <c r="U50" s="3">
        <f t="shared" si="11"/>
        <v>283.45500739806386</v>
      </c>
      <c r="W50">
        <f t="shared" si="12"/>
        <v>2.7791310921380283</v>
      </c>
      <c r="X50" s="3">
        <f t="shared" si="13"/>
        <v>1347.6329038652129</v>
      </c>
    </row>
    <row r="51" spans="1:24" x14ac:dyDescent="0.25">
      <c r="A51" s="8"/>
      <c r="B51" s="4" t="s">
        <v>31</v>
      </c>
      <c r="C51" s="5">
        <v>8.8699999999999994E-3</v>
      </c>
      <c r="D51" s="1">
        <v>1.113</v>
      </c>
      <c r="E51" s="1">
        <v>0.48399999999999999</v>
      </c>
      <c r="F51" s="1">
        <v>1.1519999999999999</v>
      </c>
      <c r="G51" s="1">
        <f t="shared" si="15"/>
        <v>1.113</v>
      </c>
      <c r="H51" s="1">
        <f t="shared" si="16"/>
        <v>0.48399999999999999</v>
      </c>
      <c r="I51" s="1">
        <f t="shared" si="17"/>
        <v>1.1519999999999999</v>
      </c>
      <c r="K51">
        <f t="shared" si="3"/>
        <v>12.761639999999998</v>
      </c>
      <c r="L51">
        <f t="shared" si="4"/>
        <v>4.5307999999999993</v>
      </c>
      <c r="M51">
        <f t="shared" si="5"/>
        <v>3.558410096969697</v>
      </c>
      <c r="O51">
        <f t="shared" si="6"/>
        <v>10.209311999999999</v>
      </c>
      <c r="P51">
        <f t="shared" si="7"/>
        <v>3.6246399999999994</v>
      </c>
      <c r="Q51">
        <f t="shared" si="8"/>
        <v>2.846728077575758</v>
      </c>
      <c r="S51" s="3">
        <f t="shared" si="9"/>
        <v>1150.9934611048477</v>
      </c>
      <c r="T51" s="3">
        <f t="shared" si="10"/>
        <v>408.64036076662904</v>
      </c>
      <c r="U51" s="3">
        <f t="shared" si="11"/>
        <v>320.93890389805614</v>
      </c>
      <c r="W51">
        <f t="shared" si="12"/>
        <v>2.8166416526882672</v>
      </c>
      <c r="X51" s="3">
        <f t="shared" si="13"/>
        <v>1559.6338218714768</v>
      </c>
    </row>
    <row r="52" spans="1:24" x14ac:dyDescent="0.25">
      <c r="A52" s="7"/>
      <c r="B52" s="4"/>
      <c r="C52" s="5"/>
      <c r="D52" s="1"/>
      <c r="E52" s="1"/>
      <c r="F52" s="1"/>
      <c r="G52" s="1"/>
      <c r="H52" s="1"/>
      <c r="I52" s="1"/>
      <c r="S52" s="3"/>
      <c r="T52" s="3"/>
      <c r="U52" s="3"/>
      <c r="X52" s="3"/>
    </row>
    <row r="53" spans="1:24" x14ac:dyDescent="0.25">
      <c r="A53" s="7"/>
      <c r="B53" s="4"/>
      <c r="C53" s="5"/>
      <c r="D53" s="1"/>
      <c r="E53" s="1"/>
      <c r="F53" s="1"/>
      <c r="G53" s="1"/>
      <c r="H53" s="1"/>
      <c r="I53" s="1"/>
      <c r="S53" s="3"/>
      <c r="T53" s="3"/>
      <c r="U53" s="3"/>
      <c r="X53" s="3"/>
    </row>
    <row r="54" spans="1:24" x14ac:dyDescent="0.25">
      <c r="A54" s="7"/>
      <c r="B54" s="4"/>
      <c r="C54" s="5"/>
      <c r="D54" s="1"/>
      <c r="E54" s="1"/>
      <c r="F54" s="1"/>
      <c r="G54" s="1"/>
      <c r="H54" s="1"/>
      <c r="I54" s="1"/>
      <c r="S54" s="3"/>
      <c r="T54" s="3"/>
      <c r="U54" s="3"/>
      <c r="X54" s="3"/>
    </row>
    <row r="55" spans="1:24" x14ac:dyDescent="0.25">
      <c r="A55" s="7"/>
      <c r="B55" s="4"/>
      <c r="C55" s="5"/>
      <c r="D55" s="1"/>
      <c r="E55" s="1"/>
      <c r="F55" s="1"/>
      <c r="G55" s="1"/>
      <c r="H55" s="1"/>
      <c r="I55" s="1"/>
      <c r="S55" s="3"/>
      <c r="T55" s="3"/>
      <c r="U55" s="3"/>
      <c r="X55" s="3"/>
    </row>
    <row r="56" spans="1:24" x14ac:dyDescent="0.25">
      <c r="A56" s="7"/>
      <c r="B56" s="4"/>
      <c r="C56" s="5"/>
      <c r="D56" s="1"/>
      <c r="E56" s="1"/>
      <c r="F56" s="1"/>
      <c r="G56" s="1"/>
      <c r="H56" s="1"/>
      <c r="I56" s="1"/>
      <c r="S56" s="3"/>
      <c r="T56" s="3"/>
      <c r="U56" s="3"/>
      <c r="X56" s="3"/>
    </row>
    <row r="57" spans="1:24" x14ac:dyDescent="0.25">
      <c r="A57" s="7"/>
      <c r="B57" s="4"/>
      <c r="C57" s="5"/>
      <c r="D57" s="1"/>
      <c r="E57" s="1"/>
      <c r="F57" s="1"/>
      <c r="G57" s="1"/>
      <c r="H57" s="1"/>
      <c r="I57" s="1"/>
      <c r="S57" s="3"/>
      <c r="T57" s="3"/>
      <c r="U57" s="3"/>
      <c r="X57" s="3"/>
    </row>
    <row r="58" spans="1:24" x14ac:dyDescent="0.25">
      <c r="A58" s="7"/>
      <c r="B58" s="4"/>
      <c r="C58" s="5"/>
      <c r="D58" s="1"/>
      <c r="E58" s="1"/>
      <c r="F58" s="1"/>
      <c r="G58" s="1"/>
      <c r="H58" s="1"/>
      <c r="I58" s="1"/>
      <c r="S58" s="3"/>
      <c r="T58" s="3"/>
      <c r="U58" s="3"/>
      <c r="X58" s="3"/>
    </row>
    <row r="59" spans="1:24" x14ac:dyDescent="0.25">
      <c r="S59" s="3"/>
      <c r="T59" s="3"/>
      <c r="U59" s="3"/>
    </row>
    <row r="60" spans="1:24" x14ac:dyDescent="0.25">
      <c r="S60" s="3"/>
      <c r="T60" s="3"/>
      <c r="U60" s="3"/>
    </row>
    <row r="61" spans="1:24" x14ac:dyDescent="0.25">
      <c r="S61" s="3"/>
      <c r="T61" s="3"/>
      <c r="U61" s="3"/>
    </row>
    <row r="62" spans="1:24" x14ac:dyDescent="0.25">
      <c r="S62" s="3"/>
      <c r="T62" s="3"/>
      <c r="U62" s="3"/>
    </row>
    <row r="63" spans="1:24" x14ac:dyDescent="0.25">
      <c r="S63" s="3"/>
      <c r="T63" s="3"/>
      <c r="U63" s="3"/>
    </row>
    <row r="64" spans="1:24" x14ac:dyDescent="0.25">
      <c r="S64" s="3"/>
      <c r="T64" s="3"/>
      <c r="U64" s="3"/>
    </row>
    <row r="65" spans="19:21" x14ac:dyDescent="0.25">
      <c r="S65" s="3"/>
      <c r="T65" s="3"/>
      <c r="U65" s="3"/>
    </row>
    <row r="66" spans="19:21" x14ac:dyDescent="0.25">
      <c r="S66" s="3"/>
      <c r="T66" s="3"/>
      <c r="U66" s="3"/>
    </row>
    <row r="67" spans="19:21" x14ac:dyDescent="0.25">
      <c r="S67" s="3"/>
      <c r="T67" s="3"/>
      <c r="U67" s="3"/>
    </row>
    <row r="68" spans="19:21" x14ac:dyDescent="0.25">
      <c r="S68" s="3"/>
      <c r="T68" s="3"/>
      <c r="U68" s="3"/>
    </row>
    <row r="69" spans="19:21" x14ac:dyDescent="0.25">
      <c r="S69" s="3"/>
      <c r="T69" s="3"/>
      <c r="U69" s="3"/>
    </row>
    <row r="70" spans="19:21" x14ac:dyDescent="0.25">
      <c r="S70" s="3"/>
      <c r="T70" s="3"/>
      <c r="U70" s="3"/>
    </row>
    <row r="71" spans="19:21" x14ac:dyDescent="0.25">
      <c r="S71" s="3"/>
      <c r="T71" s="3"/>
      <c r="U71" s="3"/>
    </row>
    <row r="72" spans="19:21" x14ac:dyDescent="0.25">
      <c r="S72" s="3"/>
      <c r="T72" s="3"/>
      <c r="U72" s="3"/>
    </row>
    <row r="73" spans="19:21" x14ac:dyDescent="0.25">
      <c r="S73" s="3"/>
      <c r="T73" s="3"/>
      <c r="U73" s="3"/>
    </row>
    <row r="74" spans="19:21" x14ac:dyDescent="0.25">
      <c r="S74" s="3"/>
      <c r="T74" s="3"/>
      <c r="U74" s="3"/>
    </row>
    <row r="75" spans="19:21" x14ac:dyDescent="0.25">
      <c r="S75" s="3"/>
      <c r="T75" s="3"/>
      <c r="U75" s="3"/>
    </row>
    <row r="76" spans="19:21" x14ac:dyDescent="0.25">
      <c r="S76" s="3"/>
      <c r="T76" s="3"/>
      <c r="U76" s="3"/>
    </row>
    <row r="77" spans="19:21" x14ac:dyDescent="0.25">
      <c r="S77" s="3"/>
      <c r="T77" s="3"/>
      <c r="U77" s="3"/>
    </row>
    <row r="78" spans="19:21" x14ac:dyDescent="0.25">
      <c r="S78" s="3"/>
      <c r="T78" s="3"/>
      <c r="U78" s="3"/>
    </row>
    <row r="79" spans="19:21" x14ac:dyDescent="0.25">
      <c r="S79" s="3"/>
      <c r="T79" s="3"/>
      <c r="U79" s="3"/>
    </row>
    <row r="80" spans="19:21" x14ac:dyDescent="0.25">
      <c r="S80" s="3"/>
      <c r="T80" s="3"/>
      <c r="U80" s="3"/>
    </row>
    <row r="81" spans="19:21" x14ac:dyDescent="0.25">
      <c r="S81" s="3"/>
      <c r="T81" s="3"/>
      <c r="U81" s="3"/>
    </row>
    <row r="82" spans="19:21" x14ac:dyDescent="0.25">
      <c r="S82" s="3"/>
      <c r="T82" s="3"/>
      <c r="U82" s="3"/>
    </row>
    <row r="83" spans="19:21" x14ac:dyDescent="0.25">
      <c r="S83" s="3"/>
      <c r="T83" s="3"/>
      <c r="U83" s="3"/>
    </row>
    <row r="84" spans="19:21" x14ac:dyDescent="0.25">
      <c r="S84" s="3"/>
      <c r="T84" s="3"/>
      <c r="U84" s="3"/>
    </row>
    <row r="85" spans="19:21" x14ac:dyDescent="0.25">
      <c r="S85" s="3"/>
      <c r="T85" s="3"/>
      <c r="U85" s="3"/>
    </row>
    <row r="86" spans="19:21" x14ac:dyDescent="0.25">
      <c r="S86" s="3"/>
      <c r="T86" s="3"/>
      <c r="U86" s="3"/>
    </row>
    <row r="87" spans="19:21" x14ac:dyDescent="0.25">
      <c r="S87" s="3"/>
      <c r="T87" s="3"/>
      <c r="U87" s="3"/>
    </row>
    <row r="88" spans="19:21" x14ac:dyDescent="0.25">
      <c r="S88" s="3"/>
      <c r="T88" s="3"/>
      <c r="U88" s="3"/>
    </row>
    <row r="89" spans="19:21" x14ac:dyDescent="0.25">
      <c r="S89" s="3"/>
      <c r="T89" s="3"/>
      <c r="U89" s="3"/>
    </row>
    <row r="90" spans="19:21" x14ac:dyDescent="0.25">
      <c r="S90" s="3"/>
      <c r="T90" s="3"/>
      <c r="U90" s="3"/>
    </row>
    <row r="91" spans="19:21" x14ac:dyDescent="0.25">
      <c r="S91" s="3"/>
      <c r="T91" s="3"/>
      <c r="U91" s="3"/>
    </row>
    <row r="92" spans="19:21" x14ac:dyDescent="0.25">
      <c r="S92" s="3"/>
      <c r="T92" s="3"/>
      <c r="U92" s="3"/>
    </row>
    <row r="93" spans="19:21" x14ac:dyDescent="0.25">
      <c r="S93" s="3"/>
      <c r="T93" s="3"/>
      <c r="U93" s="3"/>
    </row>
    <row r="94" spans="19:21" x14ac:dyDescent="0.25">
      <c r="S94" s="3"/>
      <c r="T94" s="3"/>
      <c r="U94" s="3"/>
    </row>
    <row r="95" spans="19:21" x14ac:dyDescent="0.25">
      <c r="S95" s="3"/>
      <c r="T95" s="3"/>
      <c r="U95" s="3"/>
    </row>
    <row r="96" spans="19:21" x14ac:dyDescent="0.25">
      <c r="S96" s="3"/>
      <c r="T96" s="3"/>
      <c r="U96" s="3"/>
    </row>
    <row r="97" spans="19:21" x14ac:dyDescent="0.25">
      <c r="S97" s="3"/>
      <c r="T97" s="3"/>
      <c r="U97" s="3"/>
    </row>
    <row r="98" spans="19:21" x14ac:dyDescent="0.25">
      <c r="S98" s="3"/>
      <c r="T98" s="3"/>
      <c r="U98" s="3"/>
    </row>
    <row r="99" spans="19:21" x14ac:dyDescent="0.25">
      <c r="S99" s="3"/>
      <c r="T99" s="3"/>
      <c r="U99" s="3"/>
    </row>
    <row r="100" spans="19:21" x14ac:dyDescent="0.25">
      <c r="S100" s="3"/>
      <c r="T100" s="3"/>
      <c r="U100" s="3"/>
    </row>
    <row r="101" spans="19:21" x14ac:dyDescent="0.25">
      <c r="S101" s="3"/>
      <c r="T101" s="3"/>
      <c r="U101" s="3"/>
    </row>
    <row r="102" spans="19:21" x14ac:dyDescent="0.25">
      <c r="S102" s="3"/>
      <c r="T102" s="3"/>
      <c r="U102" s="3"/>
    </row>
    <row r="103" spans="19:21" x14ac:dyDescent="0.25">
      <c r="S103" s="3"/>
      <c r="T103" s="3"/>
      <c r="U103" s="3"/>
    </row>
    <row r="104" spans="19:21" x14ac:dyDescent="0.25">
      <c r="S104" s="3"/>
      <c r="T104" s="3"/>
      <c r="U104" s="3"/>
    </row>
    <row r="105" spans="19:21" x14ac:dyDescent="0.25">
      <c r="S105" s="3"/>
      <c r="T105" s="3"/>
      <c r="U105" s="3"/>
    </row>
    <row r="106" spans="19:21" x14ac:dyDescent="0.25">
      <c r="S106" s="3"/>
      <c r="T106" s="3"/>
      <c r="U106" s="3"/>
    </row>
    <row r="107" spans="19:21" x14ac:dyDescent="0.25">
      <c r="S107" s="3"/>
      <c r="T107" s="3"/>
      <c r="U107" s="3"/>
    </row>
    <row r="108" spans="19:21" x14ac:dyDescent="0.25">
      <c r="S108" s="3"/>
      <c r="T108" s="3"/>
      <c r="U108" s="3"/>
    </row>
    <row r="109" spans="19:21" x14ac:dyDescent="0.25">
      <c r="S109" s="3"/>
      <c r="T109" s="3"/>
      <c r="U109" s="3"/>
    </row>
    <row r="110" spans="19:21" x14ac:dyDescent="0.25">
      <c r="S110" s="3"/>
      <c r="T110" s="3"/>
      <c r="U110" s="3"/>
    </row>
    <row r="111" spans="19:21" x14ac:dyDescent="0.25">
      <c r="S111" s="3"/>
      <c r="T111" s="3"/>
      <c r="U111" s="3"/>
    </row>
    <row r="112" spans="19:21" x14ac:dyDescent="0.25">
      <c r="S112" s="3"/>
      <c r="T112" s="3"/>
      <c r="U112" s="3"/>
    </row>
    <row r="113" spans="19:21" x14ac:dyDescent="0.25">
      <c r="S113" s="3"/>
      <c r="T113" s="3"/>
      <c r="U113" s="3"/>
    </row>
    <row r="114" spans="19:21" x14ac:dyDescent="0.25">
      <c r="S114" s="3"/>
      <c r="T114" s="3"/>
      <c r="U114" s="3"/>
    </row>
    <row r="115" spans="19:21" x14ac:dyDescent="0.25">
      <c r="S115" s="3"/>
      <c r="T115" s="3"/>
      <c r="U115" s="3"/>
    </row>
    <row r="116" spans="19:21" x14ac:dyDescent="0.25">
      <c r="S116" s="3"/>
      <c r="T116" s="3"/>
      <c r="U116" s="3"/>
    </row>
    <row r="117" spans="19:21" x14ac:dyDescent="0.25">
      <c r="S117" s="3"/>
      <c r="T117" s="3"/>
      <c r="U117" s="3"/>
    </row>
    <row r="118" spans="19:21" x14ac:dyDescent="0.25">
      <c r="S118" s="3"/>
      <c r="T118" s="3"/>
      <c r="U118" s="3"/>
    </row>
    <row r="119" spans="19:21" x14ac:dyDescent="0.25">
      <c r="S119" s="3"/>
      <c r="T119" s="3"/>
      <c r="U119" s="3"/>
    </row>
    <row r="120" spans="19:21" x14ac:dyDescent="0.25">
      <c r="S120" s="3"/>
      <c r="T120" s="3"/>
      <c r="U120" s="3"/>
    </row>
    <row r="121" spans="19:21" x14ac:dyDescent="0.25">
      <c r="S121" s="3"/>
      <c r="T121" s="3"/>
      <c r="U121" s="3"/>
    </row>
    <row r="122" spans="19:21" x14ac:dyDescent="0.25">
      <c r="S122" s="3"/>
      <c r="T122" s="3"/>
      <c r="U122" s="3"/>
    </row>
    <row r="123" spans="19:21" x14ac:dyDescent="0.25">
      <c r="S123" s="3"/>
      <c r="T123" s="3"/>
      <c r="U123" s="3"/>
    </row>
    <row r="124" spans="19:21" x14ac:dyDescent="0.25">
      <c r="S124" s="3"/>
      <c r="T124" s="3"/>
      <c r="U124" s="3"/>
    </row>
    <row r="125" spans="19:21" x14ac:dyDescent="0.25">
      <c r="S125" s="3"/>
      <c r="T125" s="3"/>
      <c r="U125" s="3"/>
    </row>
    <row r="126" spans="19:21" x14ac:dyDescent="0.25">
      <c r="S126" s="3"/>
      <c r="T126" s="3"/>
      <c r="U126" s="3"/>
    </row>
    <row r="127" spans="19:21" x14ac:dyDescent="0.25">
      <c r="S127" s="3"/>
      <c r="T127" s="3"/>
      <c r="U127" s="3"/>
    </row>
    <row r="128" spans="19:21" x14ac:dyDescent="0.25">
      <c r="S128" s="3"/>
      <c r="T128" s="3"/>
      <c r="U128" s="3"/>
    </row>
    <row r="129" spans="19:21" x14ac:dyDescent="0.25">
      <c r="S129" s="3"/>
      <c r="T129" s="3"/>
      <c r="U129" s="3"/>
    </row>
    <row r="130" spans="19:21" x14ac:dyDescent="0.25">
      <c r="S130" s="3"/>
      <c r="T130" s="3"/>
      <c r="U130" s="3"/>
    </row>
    <row r="131" spans="19:21" x14ac:dyDescent="0.25">
      <c r="S131" s="3"/>
      <c r="T131" s="3"/>
      <c r="U131" s="3"/>
    </row>
    <row r="132" spans="19:21" x14ac:dyDescent="0.25">
      <c r="S132" s="3"/>
      <c r="T132" s="3"/>
      <c r="U132" s="3"/>
    </row>
    <row r="133" spans="19:21" x14ac:dyDescent="0.25">
      <c r="S133" s="3"/>
      <c r="T133" s="3"/>
      <c r="U133" s="3"/>
    </row>
    <row r="134" spans="19:21" x14ac:dyDescent="0.25">
      <c r="S134" s="3"/>
      <c r="T134" s="3"/>
      <c r="U134" s="3"/>
    </row>
    <row r="135" spans="19:21" x14ac:dyDescent="0.25">
      <c r="S135" s="3"/>
      <c r="T135" s="3"/>
      <c r="U135" s="3"/>
    </row>
    <row r="136" spans="19:21" x14ac:dyDescent="0.25">
      <c r="S136" s="3"/>
      <c r="T136" s="3"/>
      <c r="U136" s="3"/>
    </row>
    <row r="137" spans="19:21" x14ac:dyDescent="0.25">
      <c r="S137" s="3"/>
      <c r="T137" s="3"/>
      <c r="U137" s="3"/>
    </row>
    <row r="138" spans="19:21" x14ac:dyDescent="0.25">
      <c r="S138" s="3"/>
      <c r="T138" s="3"/>
      <c r="U138" s="3"/>
    </row>
    <row r="139" spans="19:21" x14ac:dyDescent="0.25">
      <c r="S139" s="3"/>
      <c r="T139" s="3"/>
      <c r="U139" s="3"/>
    </row>
    <row r="140" spans="19:21" x14ac:dyDescent="0.25">
      <c r="S140" s="3"/>
      <c r="T140" s="3"/>
      <c r="U140" s="3"/>
    </row>
    <row r="141" spans="19:21" x14ac:dyDescent="0.25">
      <c r="S141" s="3"/>
      <c r="T141" s="3"/>
      <c r="U141" s="3"/>
    </row>
    <row r="142" spans="19:21" x14ac:dyDescent="0.25">
      <c r="S142" s="3"/>
      <c r="T142" s="3"/>
      <c r="U142" s="3"/>
    </row>
    <row r="143" spans="19:21" x14ac:dyDescent="0.25">
      <c r="S143" s="3"/>
      <c r="T143" s="3"/>
      <c r="U143" s="3"/>
    </row>
    <row r="144" spans="19:21" x14ac:dyDescent="0.25">
      <c r="S144" s="3"/>
      <c r="T144" s="3"/>
      <c r="U144" s="3"/>
    </row>
    <row r="145" spans="19:21" x14ac:dyDescent="0.25">
      <c r="S145" s="3"/>
      <c r="T145" s="3"/>
      <c r="U145" s="3"/>
    </row>
    <row r="146" spans="19:21" x14ac:dyDescent="0.25">
      <c r="S146" s="3"/>
      <c r="T146" s="3"/>
      <c r="U146" s="3"/>
    </row>
    <row r="147" spans="19:21" x14ac:dyDescent="0.25">
      <c r="S147" s="3"/>
      <c r="T147" s="3"/>
      <c r="U147" s="3"/>
    </row>
    <row r="148" spans="19:21" x14ac:dyDescent="0.25">
      <c r="S148" s="3"/>
      <c r="T148" s="3"/>
      <c r="U148" s="3"/>
    </row>
    <row r="149" spans="19:21" x14ac:dyDescent="0.25">
      <c r="S149" s="3"/>
      <c r="T149" s="3"/>
      <c r="U149" s="3"/>
    </row>
    <row r="150" spans="19:21" x14ac:dyDescent="0.25">
      <c r="S150" s="3"/>
      <c r="T150" s="3"/>
      <c r="U150" s="3"/>
    </row>
    <row r="151" spans="19:21" x14ac:dyDescent="0.25">
      <c r="S151" s="3"/>
      <c r="T151" s="3"/>
      <c r="U151" s="3"/>
    </row>
    <row r="152" spans="19:21" x14ac:dyDescent="0.25">
      <c r="S152" s="3"/>
      <c r="T152" s="3"/>
      <c r="U152" s="3"/>
    </row>
    <row r="153" spans="19:21" x14ac:dyDescent="0.25">
      <c r="S153" s="3"/>
      <c r="T153" s="3"/>
      <c r="U153" s="3"/>
    </row>
    <row r="154" spans="19:21" x14ac:dyDescent="0.25">
      <c r="S154" s="3"/>
      <c r="T154" s="3"/>
      <c r="U154" s="3"/>
    </row>
    <row r="155" spans="19:21" x14ac:dyDescent="0.25">
      <c r="S155" s="3"/>
      <c r="T155" s="3"/>
      <c r="U155" s="3"/>
    </row>
    <row r="156" spans="19:21" x14ac:dyDescent="0.25">
      <c r="S156" s="3"/>
      <c r="T156" s="3"/>
      <c r="U156" s="3"/>
    </row>
    <row r="157" spans="19:21" x14ac:dyDescent="0.25">
      <c r="S157" s="3"/>
      <c r="T157" s="3"/>
      <c r="U157" s="3"/>
    </row>
    <row r="158" spans="19:21" x14ac:dyDescent="0.25">
      <c r="S158" s="3"/>
      <c r="T158" s="3"/>
      <c r="U158" s="3"/>
    </row>
    <row r="159" spans="19:21" x14ac:dyDescent="0.25">
      <c r="S159" s="3"/>
      <c r="T159" s="3"/>
      <c r="U159" s="3"/>
    </row>
    <row r="160" spans="19:21" x14ac:dyDescent="0.25">
      <c r="S160" s="3"/>
      <c r="T160" s="3"/>
      <c r="U160" s="3"/>
    </row>
    <row r="161" spans="19:21" x14ac:dyDescent="0.25">
      <c r="S161" s="3"/>
      <c r="T161" s="3"/>
      <c r="U161" s="3"/>
    </row>
    <row r="162" spans="19:21" x14ac:dyDescent="0.25">
      <c r="S162" s="3"/>
      <c r="T162" s="3"/>
      <c r="U162" s="3"/>
    </row>
    <row r="163" spans="19:21" x14ac:dyDescent="0.25">
      <c r="S163" s="3"/>
      <c r="T163" s="3"/>
      <c r="U163" s="3"/>
    </row>
    <row r="164" spans="19:21" x14ac:dyDescent="0.25">
      <c r="S164" s="3"/>
      <c r="T164" s="3"/>
      <c r="U164" s="3"/>
    </row>
    <row r="165" spans="19:21" x14ac:dyDescent="0.25">
      <c r="S165" s="3"/>
      <c r="T165" s="3"/>
      <c r="U165" s="3"/>
    </row>
    <row r="166" spans="19:21" x14ac:dyDescent="0.25">
      <c r="S166" s="3"/>
      <c r="T166" s="3"/>
      <c r="U166" s="3"/>
    </row>
    <row r="167" spans="19:21" x14ac:dyDescent="0.25">
      <c r="S167" s="3"/>
      <c r="T167" s="3"/>
      <c r="U167" s="3"/>
    </row>
    <row r="168" spans="19:21" x14ac:dyDescent="0.25">
      <c r="S168" s="3"/>
      <c r="T168" s="3"/>
      <c r="U168" s="3"/>
    </row>
    <row r="169" spans="19:21" x14ac:dyDescent="0.25">
      <c r="S169" s="3"/>
      <c r="T169" s="3"/>
      <c r="U169" s="3"/>
    </row>
    <row r="170" spans="19:21" x14ac:dyDescent="0.25">
      <c r="S170" s="3"/>
      <c r="T170" s="3"/>
      <c r="U170" s="3"/>
    </row>
    <row r="171" spans="19:21" x14ac:dyDescent="0.25">
      <c r="S171" s="3"/>
      <c r="T171" s="3"/>
      <c r="U171" s="3"/>
    </row>
    <row r="172" spans="19:21" x14ac:dyDescent="0.25">
      <c r="S172" s="3"/>
      <c r="T172" s="3"/>
      <c r="U172" s="3"/>
    </row>
    <row r="173" spans="19:21" x14ac:dyDescent="0.25">
      <c r="S173" s="3"/>
      <c r="T173" s="3"/>
      <c r="U173" s="3"/>
    </row>
    <row r="174" spans="19:21" x14ac:dyDescent="0.25">
      <c r="S174" s="3"/>
      <c r="T174" s="3"/>
      <c r="U174" s="3"/>
    </row>
    <row r="175" spans="19:21" x14ac:dyDescent="0.25">
      <c r="S175" s="3"/>
      <c r="T175" s="3"/>
      <c r="U175" s="3"/>
    </row>
    <row r="176" spans="19:21" x14ac:dyDescent="0.25">
      <c r="S176" s="3"/>
      <c r="T176" s="3"/>
      <c r="U176" s="3"/>
    </row>
    <row r="177" spans="19:21" x14ac:dyDescent="0.25">
      <c r="S177" s="3"/>
      <c r="T177" s="3"/>
      <c r="U177" s="3"/>
    </row>
    <row r="178" spans="19:21" x14ac:dyDescent="0.25">
      <c r="S178" s="3"/>
      <c r="T178" s="3"/>
      <c r="U178" s="3"/>
    </row>
    <row r="179" spans="19:21" x14ac:dyDescent="0.25">
      <c r="S179" s="3"/>
      <c r="T179" s="3"/>
      <c r="U179" s="3"/>
    </row>
    <row r="180" spans="19:21" x14ac:dyDescent="0.25">
      <c r="S180" s="3"/>
      <c r="T180" s="3"/>
      <c r="U180" s="3"/>
    </row>
    <row r="181" spans="19:21" x14ac:dyDescent="0.25">
      <c r="S181" s="3"/>
      <c r="T181" s="3"/>
      <c r="U181" s="3"/>
    </row>
    <row r="182" spans="19:21" x14ac:dyDescent="0.25">
      <c r="S182" s="3"/>
      <c r="T182" s="3"/>
      <c r="U182" s="3"/>
    </row>
    <row r="183" spans="19:21" x14ac:dyDescent="0.25">
      <c r="S183" s="3"/>
      <c r="T183" s="3"/>
      <c r="U183" s="3"/>
    </row>
    <row r="184" spans="19:21" x14ac:dyDescent="0.25">
      <c r="S184" s="3"/>
      <c r="T184" s="3"/>
      <c r="U184" s="3"/>
    </row>
    <row r="185" spans="19:21" x14ac:dyDescent="0.25">
      <c r="S185" s="3"/>
      <c r="T185" s="3"/>
      <c r="U185" s="3"/>
    </row>
    <row r="186" spans="19:21" x14ac:dyDescent="0.25">
      <c r="S186" s="3"/>
      <c r="T186" s="3"/>
      <c r="U186" s="3"/>
    </row>
    <row r="187" spans="19:21" x14ac:dyDescent="0.25">
      <c r="S187" s="3"/>
      <c r="T187" s="3"/>
      <c r="U187" s="3"/>
    </row>
    <row r="188" spans="19:21" x14ac:dyDescent="0.25">
      <c r="S188" s="3"/>
      <c r="T188" s="3"/>
      <c r="U188" s="3"/>
    </row>
    <row r="189" spans="19:21" x14ac:dyDescent="0.25">
      <c r="S189" s="3"/>
      <c r="T189" s="3"/>
      <c r="U189" s="3"/>
    </row>
    <row r="190" spans="19:21" x14ac:dyDescent="0.25">
      <c r="S190" s="3"/>
      <c r="T190" s="3"/>
      <c r="U190" s="3"/>
    </row>
    <row r="191" spans="19:21" x14ac:dyDescent="0.25">
      <c r="S191" s="3"/>
      <c r="T191" s="3"/>
      <c r="U191" s="3"/>
    </row>
    <row r="192" spans="19:21" x14ac:dyDescent="0.25">
      <c r="S192" s="3"/>
      <c r="T192" s="3"/>
      <c r="U192" s="3"/>
    </row>
    <row r="193" spans="19:21" x14ac:dyDescent="0.25">
      <c r="S193" s="3"/>
      <c r="T193" s="3"/>
      <c r="U193" s="3"/>
    </row>
    <row r="194" spans="19:21" x14ac:dyDescent="0.25">
      <c r="S194" s="3"/>
      <c r="T194" s="3"/>
      <c r="U194" s="3"/>
    </row>
    <row r="195" spans="19:21" x14ac:dyDescent="0.25">
      <c r="S195" s="3"/>
      <c r="T195" s="3"/>
      <c r="U195" s="3"/>
    </row>
    <row r="196" spans="19:21" x14ac:dyDescent="0.25">
      <c r="S196" s="3"/>
      <c r="T196" s="3"/>
      <c r="U196" s="3"/>
    </row>
    <row r="197" spans="19:21" x14ac:dyDescent="0.25">
      <c r="S197" s="3"/>
      <c r="T197" s="3"/>
      <c r="U197" s="3"/>
    </row>
    <row r="198" spans="19:21" x14ac:dyDescent="0.25">
      <c r="S198" s="3"/>
      <c r="T198" s="3"/>
      <c r="U198" s="3"/>
    </row>
    <row r="199" spans="19:21" x14ac:dyDescent="0.25">
      <c r="S199" s="3"/>
      <c r="T199" s="3"/>
      <c r="U199" s="3"/>
    </row>
    <row r="200" spans="19:21" x14ac:dyDescent="0.25">
      <c r="S200" s="3"/>
      <c r="T200" s="3"/>
      <c r="U200" s="3"/>
    </row>
    <row r="201" spans="19:21" x14ac:dyDescent="0.25">
      <c r="S201" s="3"/>
      <c r="T201" s="3"/>
      <c r="U201" s="3"/>
    </row>
    <row r="202" spans="19:21" x14ac:dyDescent="0.25">
      <c r="S202" s="3"/>
      <c r="T202" s="3"/>
      <c r="U202" s="3"/>
    </row>
    <row r="203" spans="19:21" x14ac:dyDescent="0.25">
      <c r="S203" s="3"/>
      <c r="T203" s="3"/>
      <c r="U203" s="3"/>
    </row>
    <row r="204" spans="19:21" x14ac:dyDescent="0.25">
      <c r="S204" s="3"/>
      <c r="T204" s="3"/>
      <c r="U204" s="3"/>
    </row>
    <row r="205" spans="19:21" x14ac:dyDescent="0.25">
      <c r="S205" s="3"/>
      <c r="T205" s="3"/>
      <c r="U205" s="3"/>
    </row>
    <row r="206" spans="19:21" x14ac:dyDescent="0.25">
      <c r="S206" s="3"/>
      <c r="T206" s="3"/>
      <c r="U206" s="3"/>
    </row>
    <row r="207" spans="19:21" x14ac:dyDescent="0.25">
      <c r="S207" s="3"/>
      <c r="T207" s="3"/>
      <c r="U207" s="3"/>
    </row>
    <row r="208" spans="19:21" x14ac:dyDescent="0.25">
      <c r="S208" s="3"/>
      <c r="T208" s="3"/>
      <c r="U208" s="3"/>
    </row>
    <row r="209" spans="19:21" x14ac:dyDescent="0.25">
      <c r="S209" s="3"/>
      <c r="T209" s="3"/>
      <c r="U209" s="3"/>
    </row>
    <row r="210" spans="19:21" x14ac:dyDescent="0.25">
      <c r="S210" s="3"/>
      <c r="T210" s="3"/>
      <c r="U210" s="3"/>
    </row>
    <row r="211" spans="19:21" x14ac:dyDescent="0.25">
      <c r="S211" s="3"/>
      <c r="T211" s="3"/>
      <c r="U211" s="3"/>
    </row>
    <row r="212" spans="19:21" x14ac:dyDescent="0.25">
      <c r="S212" s="3"/>
      <c r="T212" s="3"/>
      <c r="U212" s="3"/>
    </row>
    <row r="213" spans="19:21" x14ac:dyDescent="0.25">
      <c r="S213" s="3"/>
      <c r="T213" s="3"/>
      <c r="U213" s="3"/>
    </row>
    <row r="214" spans="19:21" x14ac:dyDescent="0.25">
      <c r="S214" s="3"/>
      <c r="T214" s="3"/>
      <c r="U214" s="3"/>
    </row>
    <row r="215" spans="19:21" x14ac:dyDescent="0.25">
      <c r="S215" s="3"/>
      <c r="T215" s="3"/>
      <c r="U215" s="3"/>
    </row>
    <row r="216" spans="19:21" x14ac:dyDescent="0.25">
      <c r="S216" s="3"/>
      <c r="T216" s="3"/>
      <c r="U216" s="3"/>
    </row>
    <row r="217" spans="19:21" x14ac:dyDescent="0.25">
      <c r="S217" s="3"/>
      <c r="T217" s="3"/>
      <c r="U217" s="3"/>
    </row>
    <row r="218" spans="19:21" x14ac:dyDescent="0.25">
      <c r="S218" s="3"/>
      <c r="T218" s="3"/>
      <c r="U218" s="3"/>
    </row>
    <row r="219" spans="19:21" x14ac:dyDescent="0.25">
      <c r="S219" s="3"/>
      <c r="T219" s="3"/>
      <c r="U219" s="3"/>
    </row>
    <row r="220" spans="19:21" x14ac:dyDescent="0.25">
      <c r="S220" s="3"/>
      <c r="T220" s="3"/>
      <c r="U220" s="3"/>
    </row>
    <row r="221" spans="19:21" x14ac:dyDescent="0.25">
      <c r="S221" s="3"/>
      <c r="T221" s="3"/>
      <c r="U221" s="3"/>
    </row>
    <row r="222" spans="19:21" x14ac:dyDescent="0.25">
      <c r="S222" s="3"/>
      <c r="T222" s="3"/>
      <c r="U222" s="3"/>
    </row>
    <row r="223" spans="19:21" x14ac:dyDescent="0.25">
      <c r="S223" s="3"/>
      <c r="T223" s="3"/>
      <c r="U223" s="3"/>
    </row>
    <row r="224" spans="19:21" x14ac:dyDescent="0.25">
      <c r="S224" s="3"/>
      <c r="T224" s="3"/>
      <c r="U224" s="3"/>
    </row>
    <row r="225" spans="19:21" x14ac:dyDescent="0.25">
      <c r="S225" s="3"/>
      <c r="T225" s="3"/>
      <c r="U225" s="3"/>
    </row>
    <row r="226" spans="19:21" x14ac:dyDescent="0.25">
      <c r="S226" s="3"/>
      <c r="T226" s="3"/>
      <c r="U226" s="3"/>
    </row>
    <row r="227" spans="19:21" x14ac:dyDescent="0.25">
      <c r="S227" s="3"/>
      <c r="T227" s="3"/>
      <c r="U227" s="3"/>
    </row>
    <row r="228" spans="19:21" x14ac:dyDescent="0.25">
      <c r="S228" s="3"/>
      <c r="T228" s="3"/>
      <c r="U228" s="3"/>
    </row>
    <row r="229" spans="19:21" x14ac:dyDescent="0.25">
      <c r="S229" s="3"/>
      <c r="T229" s="3"/>
      <c r="U229" s="3"/>
    </row>
    <row r="230" spans="19:21" x14ac:dyDescent="0.25">
      <c r="S230" s="3"/>
      <c r="T230" s="3"/>
      <c r="U230" s="3"/>
    </row>
    <row r="231" spans="19:21" x14ac:dyDescent="0.25">
      <c r="S231" s="3"/>
      <c r="T231" s="3"/>
      <c r="U231" s="3"/>
    </row>
    <row r="232" spans="19:21" x14ac:dyDescent="0.25">
      <c r="S232" s="3"/>
      <c r="T232" s="3"/>
      <c r="U232" s="3"/>
    </row>
    <row r="233" spans="19:21" x14ac:dyDescent="0.25">
      <c r="S233" s="3"/>
      <c r="T233" s="3"/>
      <c r="U233" s="3"/>
    </row>
    <row r="234" spans="19:21" x14ac:dyDescent="0.25">
      <c r="S234" s="3"/>
      <c r="T234" s="3"/>
      <c r="U234" s="3"/>
    </row>
    <row r="235" spans="19:21" x14ac:dyDescent="0.25">
      <c r="S235" s="3"/>
      <c r="T235" s="3"/>
      <c r="U235" s="3"/>
    </row>
    <row r="236" spans="19:21" x14ac:dyDescent="0.25">
      <c r="S236" s="3"/>
      <c r="T236" s="3"/>
      <c r="U236" s="3"/>
    </row>
    <row r="237" spans="19:21" x14ac:dyDescent="0.25">
      <c r="S237" s="3"/>
      <c r="T237" s="3"/>
      <c r="U237" s="3"/>
    </row>
    <row r="238" spans="19:21" x14ac:dyDescent="0.25">
      <c r="S238" s="3"/>
      <c r="T238" s="3"/>
      <c r="U238" s="3"/>
    </row>
    <row r="239" spans="19:21" x14ac:dyDescent="0.25">
      <c r="S239" s="3"/>
      <c r="T239" s="3"/>
      <c r="U239" s="3"/>
    </row>
    <row r="240" spans="19:21" x14ac:dyDescent="0.25">
      <c r="S240" s="3"/>
      <c r="T240" s="3"/>
      <c r="U240" s="3"/>
    </row>
    <row r="241" spans="19:21" x14ac:dyDescent="0.25">
      <c r="S241" s="3"/>
      <c r="T241" s="3"/>
      <c r="U241" s="3"/>
    </row>
    <row r="242" spans="19:21" x14ac:dyDescent="0.25">
      <c r="S242" s="3"/>
      <c r="T242" s="3"/>
      <c r="U242" s="3"/>
    </row>
    <row r="243" spans="19:21" x14ac:dyDescent="0.25">
      <c r="S243" s="3"/>
      <c r="T243" s="3"/>
      <c r="U243" s="3"/>
    </row>
    <row r="244" spans="19:21" x14ac:dyDescent="0.25">
      <c r="S244" s="3"/>
      <c r="T244" s="3"/>
      <c r="U244" s="3"/>
    </row>
    <row r="245" spans="19:21" x14ac:dyDescent="0.25">
      <c r="S245" s="3"/>
      <c r="T245" s="3"/>
      <c r="U245" s="3"/>
    </row>
    <row r="246" spans="19:21" x14ac:dyDescent="0.25">
      <c r="S246" s="3"/>
      <c r="T246" s="3"/>
      <c r="U246" s="3"/>
    </row>
    <row r="247" spans="19:21" x14ac:dyDescent="0.25">
      <c r="S247" s="3"/>
      <c r="T247" s="3"/>
      <c r="U247" s="3"/>
    </row>
    <row r="248" spans="19:21" x14ac:dyDescent="0.25">
      <c r="S248" s="3"/>
      <c r="T248" s="3"/>
      <c r="U248" s="3"/>
    </row>
    <row r="249" spans="19:21" x14ac:dyDescent="0.25">
      <c r="S249" s="3"/>
      <c r="T249" s="3"/>
      <c r="U249" s="3"/>
    </row>
    <row r="250" spans="19:21" x14ac:dyDescent="0.25">
      <c r="S250" s="3"/>
      <c r="T250" s="3"/>
      <c r="U250" s="3"/>
    </row>
    <row r="251" spans="19:21" x14ac:dyDescent="0.25">
      <c r="S251" s="3"/>
      <c r="T251" s="3"/>
      <c r="U251" s="3"/>
    </row>
    <row r="252" spans="19:21" x14ac:dyDescent="0.25">
      <c r="S252" s="3"/>
      <c r="T252" s="3"/>
      <c r="U252" s="3"/>
    </row>
    <row r="253" spans="19:21" x14ac:dyDescent="0.25">
      <c r="S253" s="3"/>
      <c r="T253" s="3"/>
      <c r="U253" s="3"/>
    </row>
    <row r="254" spans="19:21" x14ac:dyDescent="0.25">
      <c r="S254" s="3"/>
      <c r="T254" s="3"/>
      <c r="U254" s="3"/>
    </row>
    <row r="255" spans="19:21" x14ac:dyDescent="0.25">
      <c r="S255" s="3"/>
      <c r="T255" s="3"/>
      <c r="U255" s="3"/>
    </row>
    <row r="256" spans="19:21" x14ac:dyDescent="0.25">
      <c r="S256" s="3"/>
      <c r="T256" s="3"/>
      <c r="U256" s="3"/>
    </row>
    <row r="257" spans="19:21" x14ac:dyDescent="0.25">
      <c r="S257" s="3"/>
      <c r="T257" s="3"/>
      <c r="U257" s="3"/>
    </row>
    <row r="258" spans="19:21" x14ac:dyDescent="0.25">
      <c r="S258" s="3"/>
      <c r="T258" s="3"/>
      <c r="U258" s="3"/>
    </row>
    <row r="259" spans="19:21" x14ac:dyDescent="0.25">
      <c r="S259" s="3"/>
      <c r="T259" s="3"/>
      <c r="U259" s="3"/>
    </row>
    <row r="260" spans="19:21" x14ac:dyDescent="0.25">
      <c r="S260" s="3"/>
      <c r="T260" s="3"/>
      <c r="U260" s="3"/>
    </row>
  </sheetData>
  <mergeCells count="11">
    <mergeCell ref="A4:A19"/>
    <mergeCell ref="A20:A35"/>
    <mergeCell ref="A36:A51"/>
    <mergeCell ref="S2:U2"/>
    <mergeCell ref="C2:C3"/>
    <mergeCell ref="A2:A3"/>
    <mergeCell ref="B2:B3"/>
    <mergeCell ref="D2:F2"/>
    <mergeCell ref="G2:I2"/>
    <mergeCell ref="K2:M2"/>
    <mergeCell ref="O2:Q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93"/>
  <sheetViews>
    <sheetView topLeftCell="A31" zoomScale="70" zoomScaleNormal="70" workbookViewId="0">
      <selection activeCell="G75" sqref="G75"/>
    </sheetView>
  </sheetViews>
  <sheetFormatPr defaultRowHeight="15" x14ac:dyDescent="0.25"/>
  <cols>
    <col min="1" max="1" width="14.85546875" customWidth="1"/>
  </cols>
  <sheetData>
    <row r="2" spans="1:10" x14ac:dyDescent="0.25">
      <c r="A2" s="2" t="s">
        <v>36</v>
      </c>
      <c r="B2" s="2" t="s">
        <v>35</v>
      </c>
      <c r="C2" s="2" t="s">
        <v>32</v>
      </c>
      <c r="D2" s="2" t="s">
        <v>33</v>
      </c>
      <c r="E2" s="2" t="s">
        <v>34</v>
      </c>
      <c r="F2" s="2"/>
      <c r="G2" s="2" t="s">
        <v>41</v>
      </c>
      <c r="H2" s="2" t="s">
        <v>42</v>
      </c>
    </row>
    <row r="3" spans="1:10" x14ac:dyDescent="0.25">
      <c r="B3" t="s">
        <v>15</v>
      </c>
      <c r="C3">
        <v>1139.273092369478</v>
      </c>
      <c r="D3" s="4">
        <v>1195.8083650190115</v>
      </c>
      <c r="E3" s="4">
        <v>1100.9939664804469</v>
      </c>
      <c r="G3">
        <f>AVERAGE(C3:E3)</f>
        <v>1145.3584746229787</v>
      </c>
      <c r="H3">
        <f>STDEV(C3:E3)/SQRT(3)</f>
        <v>27.539162722904599</v>
      </c>
    </row>
    <row r="4" spans="1:10" x14ac:dyDescent="0.25">
      <c r="B4" t="s">
        <v>21</v>
      </c>
      <c r="C4">
        <v>999.14736842105287</v>
      </c>
      <c r="D4" s="4">
        <v>889.86770428015575</v>
      </c>
      <c r="E4" s="4">
        <v>837.88104956268239</v>
      </c>
      <c r="G4">
        <f t="shared" ref="G4:G67" si="0">AVERAGE(C4:E4)</f>
        <v>908.9653740879636</v>
      </c>
      <c r="H4">
        <f t="shared" ref="H4:H67" si="1">STDEV(C4:E4)/SQRT(3)</f>
        <v>47.522791527148492</v>
      </c>
      <c r="J4" s="2">
        <f>TTEST($C$3:$E$3,C4:E4,2,2)</f>
        <v>1.2606883676109779E-2</v>
      </c>
    </row>
    <row r="5" spans="1:10" x14ac:dyDescent="0.25">
      <c r="B5" t="s">
        <v>16</v>
      </c>
      <c r="C5">
        <v>1269.3766630316254</v>
      </c>
      <c r="D5" s="4">
        <v>1092.5414941494153</v>
      </c>
      <c r="E5" s="4">
        <v>1114.8458598726115</v>
      </c>
      <c r="G5">
        <f t="shared" si="0"/>
        <v>1158.9213390178841</v>
      </c>
      <c r="H5">
        <f t="shared" si="1"/>
        <v>55.601723998493554</v>
      </c>
      <c r="J5">
        <f t="shared" ref="J5:J17" si="2">TTEST($C$3:$E$3,C5:E5,2,2)</f>
        <v>0.83767175420534423</v>
      </c>
    </row>
    <row r="6" spans="1:10" x14ac:dyDescent="0.25">
      <c r="B6" t="s">
        <v>17</v>
      </c>
      <c r="C6">
        <v>1286.1012772351614</v>
      </c>
      <c r="D6" s="4">
        <v>1274.1854824935954</v>
      </c>
      <c r="E6" s="4">
        <v>1298.6064056939504</v>
      </c>
      <c r="G6">
        <f t="shared" si="0"/>
        <v>1286.2977218075691</v>
      </c>
      <c r="H6">
        <f t="shared" si="1"/>
        <v>7.0503975146070195</v>
      </c>
      <c r="J6" s="2">
        <f t="shared" si="2"/>
        <v>7.7177663843719215E-3</v>
      </c>
    </row>
    <row r="7" spans="1:10" x14ac:dyDescent="0.25">
      <c r="B7" t="s">
        <v>22</v>
      </c>
      <c r="C7">
        <v>932.6060189165953</v>
      </c>
      <c r="D7" s="4">
        <v>1244.1092721834498</v>
      </c>
      <c r="E7" s="4">
        <v>1190.0266666666666</v>
      </c>
      <c r="G7">
        <f t="shared" si="0"/>
        <v>1122.2473192555706</v>
      </c>
      <c r="H7">
        <f t="shared" si="1"/>
        <v>96.097345004192718</v>
      </c>
      <c r="J7">
        <f t="shared" si="2"/>
        <v>0.82851062805915798</v>
      </c>
    </row>
    <row r="8" spans="1:10" x14ac:dyDescent="0.25">
      <c r="B8" t="s">
        <v>23</v>
      </c>
      <c r="C8">
        <v>1286.7484978540774</v>
      </c>
      <c r="D8">
        <v>1136.9380035026272</v>
      </c>
      <c r="E8">
        <v>1211.3742331288345</v>
      </c>
      <c r="G8">
        <f t="shared" si="0"/>
        <v>1211.6869114951799</v>
      </c>
      <c r="H8">
        <f t="shared" si="1"/>
        <v>43.246847207925875</v>
      </c>
      <c r="J8">
        <f t="shared" si="2"/>
        <v>0.26542013813637072</v>
      </c>
    </row>
    <row r="9" spans="1:10" x14ac:dyDescent="0.25">
      <c r="B9" t="s">
        <v>18</v>
      </c>
      <c r="C9">
        <v>1078.8051835853132</v>
      </c>
      <c r="D9">
        <v>1035.9623085983512</v>
      </c>
      <c r="E9">
        <v>1092.7788262370543</v>
      </c>
      <c r="G9">
        <f t="shared" si="0"/>
        <v>1069.1821061402395</v>
      </c>
      <c r="H9">
        <f t="shared" si="1"/>
        <v>17.092706863676085</v>
      </c>
      <c r="J9">
        <f t="shared" si="2"/>
        <v>7.8496454416173839E-2</v>
      </c>
    </row>
    <row r="10" spans="1:10" x14ac:dyDescent="0.25">
      <c r="B10" t="s">
        <v>19</v>
      </c>
      <c r="C10">
        <v>1314.6959738846574</v>
      </c>
      <c r="D10">
        <v>1195.4692215568864</v>
      </c>
      <c r="E10">
        <v>1135.6735785953174</v>
      </c>
      <c r="G10">
        <f t="shared" si="0"/>
        <v>1215.2795913456205</v>
      </c>
      <c r="H10">
        <f t="shared" si="1"/>
        <v>52.619997995559217</v>
      </c>
      <c r="J10">
        <f t="shared" si="2"/>
        <v>0.30434187091868831</v>
      </c>
    </row>
    <row r="11" spans="1:10" x14ac:dyDescent="0.25">
      <c r="B11" t="s">
        <v>24</v>
      </c>
      <c r="C11">
        <v>1307.2196041470311</v>
      </c>
      <c r="D11">
        <v>1144.5120555073722</v>
      </c>
      <c r="E11">
        <v>1080.6651528384277</v>
      </c>
      <c r="G11">
        <f t="shared" si="0"/>
        <v>1177.465604164277</v>
      </c>
      <c r="H11">
        <f t="shared" si="1"/>
        <v>67.444253841593323</v>
      </c>
      <c r="J11">
        <f t="shared" si="2"/>
        <v>0.68218129992962684</v>
      </c>
    </row>
    <row r="12" spans="1:10" x14ac:dyDescent="0.25">
      <c r="B12" t="s">
        <v>25</v>
      </c>
      <c r="C12">
        <v>1024.7017142857144</v>
      </c>
      <c r="D12">
        <v>1038.6742081447965</v>
      </c>
      <c r="E12">
        <v>1069.9596966413867</v>
      </c>
      <c r="G12">
        <f t="shared" si="0"/>
        <v>1044.4452063572992</v>
      </c>
      <c r="H12">
        <f t="shared" si="1"/>
        <v>13.379705490071132</v>
      </c>
      <c r="J12" s="2">
        <f t="shared" si="2"/>
        <v>3.0047270520555034E-2</v>
      </c>
    </row>
    <row r="13" spans="1:10" x14ac:dyDescent="0.25">
      <c r="B13" t="s">
        <v>26</v>
      </c>
      <c r="C13">
        <v>1526.409090909091</v>
      </c>
      <c r="D13">
        <v>978.46632548618265</v>
      </c>
      <c r="E13">
        <v>1116.1068731848984</v>
      </c>
      <c r="G13">
        <f t="shared" si="0"/>
        <v>1206.994096526724</v>
      </c>
      <c r="H13">
        <f t="shared" si="1"/>
        <v>164.57590353179148</v>
      </c>
      <c r="J13">
        <f t="shared" si="2"/>
        <v>0.73057038103254568</v>
      </c>
    </row>
    <row r="14" spans="1:10" x14ac:dyDescent="0.25">
      <c r="B14" t="s">
        <v>27</v>
      </c>
      <c r="C14">
        <v>1384.1911698113206</v>
      </c>
      <c r="D14">
        <v>1216.9178807947021</v>
      </c>
      <c r="E14">
        <v>1182.0551210428307</v>
      </c>
      <c r="G14">
        <f t="shared" si="0"/>
        <v>1261.0547238829511</v>
      </c>
      <c r="H14">
        <f t="shared" si="1"/>
        <v>62.385338131331977</v>
      </c>
      <c r="J14">
        <f t="shared" si="2"/>
        <v>0.16501293831996522</v>
      </c>
    </row>
    <row r="15" spans="1:10" x14ac:dyDescent="0.25">
      <c r="B15" t="s">
        <v>28</v>
      </c>
      <c r="C15">
        <v>1122.9731038878269</v>
      </c>
      <c r="D15">
        <v>1250.1726541554963</v>
      </c>
      <c r="E15">
        <v>1117.5108734402854</v>
      </c>
      <c r="G15">
        <f t="shared" si="0"/>
        <v>1163.5522104945364</v>
      </c>
      <c r="H15">
        <f t="shared" si="1"/>
        <v>43.338916058517512</v>
      </c>
      <c r="J15">
        <f t="shared" si="2"/>
        <v>0.74098957149900968</v>
      </c>
    </row>
    <row r="16" spans="1:10" x14ac:dyDescent="0.25">
      <c r="B16" t="s">
        <v>29</v>
      </c>
      <c r="C16">
        <v>1233.8583899127061</v>
      </c>
      <c r="D16">
        <v>1191.1174541947928</v>
      </c>
      <c r="E16">
        <v>1095.6876712328769</v>
      </c>
      <c r="G16">
        <f t="shared" si="0"/>
        <v>1173.5545051134586</v>
      </c>
      <c r="H16">
        <f t="shared" si="1"/>
        <v>40.841685242940528</v>
      </c>
      <c r="J16">
        <f t="shared" si="2"/>
        <v>0.59768428578121902</v>
      </c>
    </row>
    <row r="17" spans="1:10" x14ac:dyDescent="0.25">
      <c r="B17" t="s">
        <v>30</v>
      </c>
      <c r="C17">
        <v>1184.858589511754</v>
      </c>
      <c r="D17">
        <v>1197.6911161731211</v>
      </c>
      <c r="E17">
        <v>991.03429137760145</v>
      </c>
      <c r="G17">
        <f t="shared" si="0"/>
        <v>1124.5279990208255</v>
      </c>
      <c r="H17">
        <f t="shared" si="1"/>
        <v>66.849572225955228</v>
      </c>
      <c r="J17">
        <f t="shared" si="2"/>
        <v>0.78757302229296577</v>
      </c>
    </row>
    <row r="18" spans="1:10" x14ac:dyDescent="0.25">
      <c r="B18" t="s">
        <v>31</v>
      </c>
      <c r="C18">
        <v>1303.3132307692308</v>
      </c>
      <c r="D18">
        <v>1199.4477016478752</v>
      </c>
      <c r="E18">
        <v>1150.9934611048477</v>
      </c>
      <c r="G18">
        <f t="shared" si="0"/>
        <v>1217.9181311739846</v>
      </c>
      <c r="H18">
        <f t="shared" si="1"/>
        <v>44.930300217158248</v>
      </c>
      <c r="J18">
        <f>TTEST($C$3:$E$3,C18:E18,2,2)</f>
        <v>0.24058629939647552</v>
      </c>
    </row>
    <row r="20" spans="1:10" s="2" customFormat="1" x14ac:dyDescent="0.25">
      <c r="A20" s="2" t="s">
        <v>37</v>
      </c>
      <c r="B20" s="2" t="s">
        <v>35</v>
      </c>
      <c r="C20" s="2" t="s">
        <v>32</v>
      </c>
      <c r="D20" s="2" t="s">
        <v>33</v>
      </c>
      <c r="E20" s="2" t="s">
        <v>34</v>
      </c>
      <c r="G20" s="2" t="s">
        <v>41</v>
      </c>
      <c r="H20" s="2" t="s">
        <v>42</v>
      </c>
    </row>
    <row r="21" spans="1:10" x14ac:dyDescent="0.25">
      <c r="B21" t="s">
        <v>15</v>
      </c>
      <c r="C21">
        <v>416.00803212851412</v>
      </c>
      <c r="D21" s="4">
        <v>434.78326996197723</v>
      </c>
      <c r="E21" s="4">
        <v>399.70502793296095</v>
      </c>
      <c r="G21">
        <f t="shared" si="0"/>
        <v>416.83211000781745</v>
      </c>
      <c r="H21">
        <f t="shared" si="1"/>
        <v>10.134595769359015</v>
      </c>
    </row>
    <row r="22" spans="1:10" x14ac:dyDescent="0.25">
      <c r="B22" t="s">
        <v>21</v>
      </c>
      <c r="C22">
        <v>254.29149797570841</v>
      </c>
      <c r="D22" s="4">
        <v>230.97276264591443</v>
      </c>
      <c r="E22" s="4">
        <v>239.38192419825077</v>
      </c>
      <c r="G22">
        <f t="shared" si="0"/>
        <v>241.5487282732912</v>
      </c>
      <c r="H22">
        <f t="shared" si="1"/>
        <v>6.8181653023364577</v>
      </c>
      <c r="J22" s="2">
        <f>TTEST($C$21:$E$21,C22:E22,2,2)</f>
        <v>1.3701889607441796E-4</v>
      </c>
    </row>
    <row r="23" spans="1:10" x14ac:dyDescent="0.25">
      <c r="B23" t="s">
        <v>16</v>
      </c>
      <c r="C23">
        <v>470.4820065430751</v>
      </c>
      <c r="D23" s="4">
        <v>390.17101710171022</v>
      </c>
      <c r="E23" s="4">
        <v>418.48832271762211</v>
      </c>
      <c r="G23">
        <f t="shared" si="0"/>
        <v>426.38044878746911</v>
      </c>
      <c r="H23">
        <f t="shared" si="1"/>
        <v>23.51721353030247</v>
      </c>
      <c r="J23">
        <f t="shared" ref="J23:J36" si="3">TTEST($C$21:$E$21,C23:E23,2,2)</f>
        <v>0.72816569476181581</v>
      </c>
    </row>
    <row r="24" spans="1:10" x14ac:dyDescent="0.25">
      <c r="B24" t="s">
        <v>17</v>
      </c>
      <c r="C24">
        <v>480.41472577009762</v>
      </c>
      <c r="D24" s="4">
        <v>454.66097352690002</v>
      </c>
      <c r="E24" s="4">
        <v>511.74377224199287</v>
      </c>
      <c r="G24">
        <f t="shared" si="0"/>
        <v>482.27315717966349</v>
      </c>
      <c r="H24">
        <f t="shared" si="1"/>
        <v>16.504563033345228</v>
      </c>
      <c r="J24" s="2">
        <f t="shared" si="3"/>
        <v>2.7814684651098116E-2</v>
      </c>
    </row>
    <row r="25" spans="1:10" x14ac:dyDescent="0.25">
      <c r="B25" t="s">
        <v>22</v>
      </c>
      <c r="C25">
        <v>319.64230438521059</v>
      </c>
      <c r="D25" s="4">
        <v>434.28115653040874</v>
      </c>
      <c r="E25" s="4">
        <v>453.37624521072797</v>
      </c>
      <c r="G25">
        <f t="shared" si="0"/>
        <v>402.4332353754491</v>
      </c>
      <c r="H25">
        <f t="shared" si="1"/>
        <v>41.760864030014815</v>
      </c>
      <c r="J25">
        <f t="shared" si="3"/>
        <v>0.75440879531770655</v>
      </c>
    </row>
    <row r="26" spans="1:10" x14ac:dyDescent="0.25">
      <c r="B26" t="s">
        <v>23</v>
      </c>
      <c r="C26">
        <v>462.88412017167366</v>
      </c>
      <c r="D26">
        <v>415.71278458844137</v>
      </c>
      <c r="E26">
        <v>460.60531697341509</v>
      </c>
      <c r="G26">
        <f t="shared" si="0"/>
        <v>446.40074057784335</v>
      </c>
      <c r="H26">
        <f t="shared" si="1"/>
        <v>15.358072992291969</v>
      </c>
      <c r="J26">
        <f t="shared" si="3"/>
        <v>0.18334386723037135</v>
      </c>
    </row>
    <row r="27" spans="1:10" x14ac:dyDescent="0.25">
      <c r="B27" t="s">
        <v>18</v>
      </c>
      <c r="C27">
        <v>389.00215982721397</v>
      </c>
      <c r="D27">
        <v>364.0329799764429</v>
      </c>
      <c r="E27">
        <v>408.20253164556965</v>
      </c>
      <c r="G27">
        <f t="shared" si="0"/>
        <v>387.07922381640884</v>
      </c>
      <c r="H27">
        <f t="shared" si="1"/>
        <v>12.786849831489027</v>
      </c>
      <c r="J27">
        <f t="shared" si="3"/>
        <v>0.14229170012261172</v>
      </c>
    </row>
    <row r="28" spans="1:10" x14ac:dyDescent="0.25">
      <c r="B28" t="s">
        <v>19</v>
      </c>
      <c r="C28">
        <v>456.52230685527735</v>
      </c>
      <c r="D28">
        <v>429.82514970059884</v>
      </c>
      <c r="E28">
        <v>423.25975473801566</v>
      </c>
      <c r="G28">
        <f t="shared" si="0"/>
        <v>436.53573709796393</v>
      </c>
      <c r="H28">
        <f t="shared" si="1"/>
        <v>10.171419611697017</v>
      </c>
      <c r="J28">
        <f t="shared" si="3"/>
        <v>0.24190454032521086</v>
      </c>
    </row>
    <row r="29" spans="1:10" x14ac:dyDescent="0.25">
      <c r="B29" t="s">
        <v>24</v>
      </c>
      <c r="C29">
        <v>490.90292177191344</v>
      </c>
      <c r="D29">
        <v>430.889852558543</v>
      </c>
      <c r="E29">
        <v>419.75895196506553</v>
      </c>
      <c r="G29">
        <f t="shared" si="0"/>
        <v>447.18390876517401</v>
      </c>
      <c r="H29">
        <f t="shared" si="1"/>
        <v>22.094405858482666</v>
      </c>
      <c r="J29">
        <f t="shared" si="3"/>
        <v>0.27988707992090145</v>
      </c>
    </row>
    <row r="30" spans="1:10" x14ac:dyDescent="0.25">
      <c r="B30" t="s">
        <v>25</v>
      </c>
      <c r="C30">
        <v>349.73714285714277</v>
      </c>
      <c r="D30">
        <v>368.22624434389138</v>
      </c>
      <c r="E30">
        <v>384.83206933911163</v>
      </c>
      <c r="G30">
        <f t="shared" si="0"/>
        <v>367.59848551338195</v>
      </c>
      <c r="H30">
        <f t="shared" si="1"/>
        <v>10.135893761868621</v>
      </c>
      <c r="J30" s="2">
        <f t="shared" si="3"/>
        <v>2.64170743497417E-2</v>
      </c>
    </row>
    <row r="31" spans="1:10" x14ac:dyDescent="0.25">
      <c r="B31" t="s">
        <v>26</v>
      </c>
      <c r="C31">
        <v>520.10909090909104</v>
      </c>
      <c r="D31">
        <v>320.40941658137154</v>
      </c>
      <c r="E31">
        <v>382.73765730880933</v>
      </c>
      <c r="G31">
        <f t="shared" si="0"/>
        <v>407.75205493309062</v>
      </c>
      <c r="H31">
        <f t="shared" si="1"/>
        <v>58.989490725124355</v>
      </c>
      <c r="J31">
        <f t="shared" si="3"/>
        <v>0.88676420210321494</v>
      </c>
    </row>
    <row r="32" spans="1:10" x14ac:dyDescent="0.25">
      <c r="B32" t="s">
        <v>27</v>
      </c>
      <c r="C32">
        <v>494.06415094339644</v>
      </c>
      <c r="D32">
        <v>403.88079470198687</v>
      </c>
      <c r="E32">
        <v>422.91992551210421</v>
      </c>
      <c r="G32">
        <f t="shared" si="0"/>
        <v>440.28829038582916</v>
      </c>
      <c r="H32">
        <f t="shared" si="1"/>
        <v>27.443909521855534</v>
      </c>
      <c r="J32">
        <f t="shared" si="3"/>
        <v>0.46761040842582935</v>
      </c>
    </row>
    <row r="33" spans="1:10" x14ac:dyDescent="0.25">
      <c r="B33" t="s">
        <v>28</v>
      </c>
      <c r="C33">
        <v>425.34608030592733</v>
      </c>
      <c r="D33">
        <v>459.54602323503138</v>
      </c>
      <c r="E33">
        <v>410.64527629233504</v>
      </c>
      <c r="G33">
        <f t="shared" si="0"/>
        <v>431.84579327776459</v>
      </c>
      <c r="H33">
        <f t="shared" si="1"/>
        <v>14.485687930110057</v>
      </c>
      <c r="J33">
        <f t="shared" si="3"/>
        <v>0.4435856312837792</v>
      </c>
    </row>
    <row r="34" spans="1:10" x14ac:dyDescent="0.25">
      <c r="B34" t="s">
        <v>29</v>
      </c>
      <c r="C34">
        <v>448.98545101842882</v>
      </c>
      <c r="D34">
        <v>431.39826422372226</v>
      </c>
      <c r="E34">
        <v>413.09589041095904</v>
      </c>
      <c r="G34">
        <f t="shared" si="0"/>
        <v>431.15986855103671</v>
      </c>
      <c r="H34">
        <f t="shared" si="1"/>
        <v>10.361109408454258</v>
      </c>
      <c r="J34">
        <f t="shared" si="3"/>
        <v>0.37883975866890018</v>
      </c>
    </row>
    <row r="35" spans="1:10" x14ac:dyDescent="0.25">
      <c r="B35" t="s">
        <v>30</v>
      </c>
      <c r="C35">
        <v>429.11392405063293</v>
      </c>
      <c r="D35">
        <v>420.5375854214123</v>
      </c>
      <c r="E35">
        <v>356.59861248761155</v>
      </c>
      <c r="G35">
        <f t="shared" si="0"/>
        <v>402.08337398655226</v>
      </c>
      <c r="H35">
        <f t="shared" si="1"/>
        <v>22.876742502174601</v>
      </c>
      <c r="J35">
        <f t="shared" si="3"/>
        <v>0.58724197474481088</v>
      </c>
    </row>
    <row r="36" spans="1:10" x14ac:dyDescent="0.25">
      <c r="B36" t="s">
        <v>31</v>
      </c>
      <c r="C36">
        <v>463.67999999999989</v>
      </c>
      <c r="D36">
        <v>416.48568950563748</v>
      </c>
      <c r="E36">
        <v>408.64036076662904</v>
      </c>
      <c r="G36">
        <f t="shared" si="0"/>
        <v>429.60201675742218</v>
      </c>
      <c r="H36">
        <f t="shared" si="1"/>
        <v>17.188843301851694</v>
      </c>
      <c r="J36">
        <f t="shared" si="3"/>
        <v>0.55701270051232399</v>
      </c>
    </row>
    <row r="38" spans="1:10" s="2" customFormat="1" x14ac:dyDescent="0.25">
      <c r="A38" s="2" t="s">
        <v>39</v>
      </c>
      <c r="B38" s="2" t="s">
        <v>35</v>
      </c>
      <c r="C38" s="2" t="s">
        <v>32</v>
      </c>
      <c r="D38" s="2" t="s">
        <v>33</v>
      </c>
      <c r="E38" s="2" t="s">
        <v>34</v>
      </c>
      <c r="G38" s="2" t="s">
        <v>41</v>
      </c>
      <c r="H38" s="2" t="s">
        <v>42</v>
      </c>
    </row>
    <row r="39" spans="1:10" x14ac:dyDescent="0.25">
      <c r="B39" t="s">
        <v>15</v>
      </c>
      <c r="C39">
        <v>295.66391829946048</v>
      </c>
      <c r="D39" s="4">
        <v>335.78652317855364</v>
      </c>
      <c r="E39" s="4">
        <v>316.64057450482483</v>
      </c>
      <c r="G39">
        <f t="shared" si="0"/>
        <v>316.03033866094631</v>
      </c>
      <c r="H39">
        <f t="shared" si="1"/>
        <v>11.586416564377203</v>
      </c>
    </row>
    <row r="40" spans="1:10" x14ac:dyDescent="0.25">
      <c r="B40" t="s">
        <v>21</v>
      </c>
      <c r="C40">
        <v>290.57246742730956</v>
      </c>
      <c r="D40" s="4">
        <v>245.58790394214523</v>
      </c>
      <c r="E40" s="4">
        <v>221.69393962953154</v>
      </c>
      <c r="G40">
        <f t="shared" si="0"/>
        <v>252.61810366632878</v>
      </c>
      <c r="H40">
        <f t="shared" si="1"/>
        <v>20.191835635711499</v>
      </c>
      <c r="J40">
        <f>TTEST($C$39:$E$39,C40:E40,2,2)</f>
        <v>5.2773913294913946E-2</v>
      </c>
    </row>
    <row r="41" spans="1:10" x14ac:dyDescent="0.25">
      <c r="B41" t="s">
        <v>16</v>
      </c>
      <c r="C41">
        <v>341.47989090468479</v>
      </c>
      <c r="D41" s="4">
        <v>313.74223625998974</v>
      </c>
      <c r="E41" s="4">
        <v>299.45108915052873</v>
      </c>
      <c r="G41">
        <f t="shared" si="0"/>
        <v>318.22440543840111</v>
      </c>
      <c r="H41">
        <f t="shared" si="1"/>
        <v>12.337914797221121</v>
      </c>
      <c r="J41">
        <f t="shared" ref="J41:J54" si="4">TTEST($C$39:$E$39,C41:E41,2,2)</f>
        <v>0.90311517646820594</v>
      </c>
    </row>
    <row r="42" spans="1:10" x14ac:dyDescent="0.25">
      <c r="B42" t="s">
        <v>17</v>
      </c>
      <c r="C42">
        <v>338.01582278077547</v>
      </c>
      <c r="D42" s="4">
        <v>356.50744100268275</v>
      </c>
      <c r="E42" s="4">
        <v>337.35919177540541</v>
      </c>
      <c r="G42">
        <f t="shared" si="0"/>
        <v>343.96081851962117</v>
      </c>
      <c r="H42">
        <f t="shared" si="1"/>
        <v>6.2761743354969681</v>
      </c>
      <c r="J42">
        <f t="shared" si="4"/>
        <v>0.10138475571057949</v>
      </c>
    </row>
    <row r="43" spans="1:10" x14ac:dyDescent="0.25">
      <c r="B43" t="s">
        <v>22</v>
      </c>
      <c r="C43">
        <v>276.62834390335007</v>
      </c>
      <c r="D43" s="4">
        <v>354.77192970583206</v>
      </c>
      <c r="E43" s="4">
        <v>328.15114572545383</v>
      </c>
      <c r="G43">
        <f t="shared" si="0"/>
        <v>319.85047311154534</v>
      </c>
      <c r="H43">
        <f t="shared" si="1"/>
        <v>22.936730912809619</v>
      </c>
      <c r="J43">
        <f t="shared" si="4"/>
        <v>0.88901508435398857</v>
      </c>
    </row>
    <row r="44" spans="1:10" x14ac:dyDescent="0.25">
      <c r="B44" t="s">
        <v>23</v>
      </c>
      <c r="C44">
        <v>346.91907036025503</v>
      </c>
      <c r="D44">
        <v>317.33361502945388</v>
      </c>
      <c r="E44">
        <v>331.87019933486192</v>
      </c>
      <c r="G44">
        <f t="shared" si="0"/>
        <v>332.04096157485691</v>
      </c>
      <c r="H44">
        <f t="shared" si="1"/>
        <v>8.5410120709758139</v>
      </c>
      <c r="J44">
        <f t="shared" si="4"/>
        <v>0.32835214052269213</v>
      </c>
    </row>
    <row r="45" spans="1:10" x14ac:dyDescent="0.25">
      <c r="B45" t="s">
        <v>18</v>
      </c>
      <c r="C45">
        <v>314.7910188712176</v>
      </c>
      <c r="D45">
        <v>305.30648344457546</v>
      </c>
      <c r="E45">
        <v>308.45107172995779</v>
      </c>
      <c r="G45">
        <f t="shared" si="0"/>
        <v>309.51619134858362</v>
      </c>
      <c r="H45">
        <f t="shared" si="1"/>
        <v>2.789262920336582</v>
      </c>
      <c r="J45">
        <f t="shared" si="4"/>
        <v>0.61370969897253735</v>
      </c>
    </row>
    <row r="46" spans="1:10" x14ac:dyDescent="0.25">
      <c r="B46" t="s">
        <v>19</v>
      </c>
      <c r="C46">
        <v>383.65941750475383</v>
      </c>
      <c r="D46">
        <v>328.48985268251391</v>
      </c>
      <c r="E46">
        <v>306.89804497595799</v>
      </c>
      <c r="G46">
        <f t="shared" si="0"/>
        <v>339.68243838774191</v>
      </c>
      <c r="H46">
        <f t="shared" si="1"/>
        <v>22.854850391129954</v>
      </c>
      <c r="J46">
        <f t="shared" si="4"/>
        <v>0.40822291108487541</v>
      </c>
    </row>
    <row r="47" spans="1:10" x14ac:dyDescent="0.25">
      <c r="B47" t="s">
        <v>24</v>
      </c>
      <c r="C47">
        <v>346.886565180552</v>
      </c>
      <c r="D47">
        <v>305.56646653876146</v>
      </c>
      <c r="E47">
        <v>281.96969435843147</v>
      </c>
      <c r="G47">
        <f t="shared" si="0"/>
        <v>311.47424202591498</v>
      </c>
      <c r="H47">
        <f t="shared" si="1"/>
        <v>18.971262370042133</v>
      </c>
      <c r="J47">
        <f t="shared" si="4"/>
        <v>0.84761316384268615</v>
      </c>
    </row>
    <row r="48" spans="1:10" x14ac:dyDescent="0.25">
      <c r="B48" t="s">
        <v>25</v>
      </c>
      <c r="C48">
        <v>289.46806418470419</v>
      </c>
      <c r="D48">
        <v>310.42248046071575</v>
      </c>
      <c r="E48">
        <v>294.62290020464673</v>
      </c>
      <c r="G48">
        <f t="shared" si="0"/>
        <v>298.17114828335554</v>
      </c>
      <c r="H48">
        <f t="shared" si="1"/>
        <v>6.3038199712063525</v>
      </c>
      <c r="J48">
        <f t="shared" si="4"/>
        <v>0.24718976465556228</v>
      </c>
    </row>
    <row r="49" spans="1:10" x14ac:dyDescent="0.25">
      <c r="B49" t="s">
        <v>26</v>
      </c>
      <c r="C49">
        <v>424.2538411386592</v>
      </c>
      <c r="D49">
        <v>279.79637256908921</v>
      </c>
      <c r="E49">
        <v>313.13847454212981</v>
      </c>
      <c r="G49">
        <f t="shared" si="0"/>
        <v>339.06289608329274</v>
      </c>
      <c r="H49">
        <f t="shared" si="1"/>
        <v>43.669389662802423</v>
      </c>
      <c r="J49">
        <f t="shared" si="4"/>
        <v>0.63703709560066035</v>
      </c>
    </row>
    <row r="50" spans="1:10" x14ac:dyDescent="0.25">
      <c r="B50" t="s">
        <v>27</v>
      </c>
      <c r="C50">
        <v>390.71833540689909</v>
      </c>
      <c r="D50">
        <v>354.22225259214667</v>
      </c>
      <c r="E50">
        <v>310.89299031281155</v>
      </c>
      <c r="G50">
        <f t="shared" si="0"/>
        <v>351.94452610395246</v>
      </c>
      <c r="H50">
        <f t="shared" si="1"/>
        <v>23.071717594736405</v>
      </c>
      <c r="J50">
        <f t="shared" si="4"/>
        <v>0.23658419183324525</v>
      </c>
    </row>
    <row r="51" spans="1:10" x14ac:dyDescent="0.25">
      <c r="B51" t="s">
        <v>28</v>
      </c>
      <c r="C51">
        <v>282.92366978903118</v>
      </c>
      <c r="D51">
        <v>336.7631576533883</v>
      </c>
      <c r="E51">
        <v>299.18410133419763</v>
      </c>
      <c r="G51">
        <f t="shared" si="0"/>
        <v>306.29030959220569</v>
      </c>
      <c r="H51">
        <f t="shared" si="1"/>
        <v>15.943088996267329</v>
      </c>
      <c r="J51">
        <f t="shared" si="4"/>
        <v>0.64707255355542515</v>
      </c>
    </row>
    <row r="52" spans="1:10" x14ac:dyDescent="0.25">
      <c r="B52" t="s">
        <v>29</v>
      </c>
      <c r="C52">
        <v>340.20449578226498</v>
      </c>
      <c r="D52">
        <v>330.19398022656657</v>
      </c>
      <c r="E52">
        <v>314.3695274203219</v>
      </c>
      <c r="G52">
        <f t="shared" si="0"/>
        <v>328.25600114305115</v>
      </c>
      <c r="H52">
        <f t="shared" si="1"/>
        <v>7.5205988183955474</v>
      </c>
      <c r="J52">
        <f t="shared" si="4"/>
        <v>0.42611605531446439</v>
      </c>
    </row>
    <row r="53" spans="1:10" x14ac:dyDescent="0.25">
      <c r="B53" t="s">
        <v>30</v>
      </c>
      <c r="C53">
        <v>330.54086273220452</v>
      </c>
      <c r="D53">
        <v>340.38582213938952</v>
      </c>
      <c r="E53">
        <v>283.45500739806386</v>
      </c>
      <c r="G53">
        <f t="shared" si="0"/>
        <v>318.12723075655259</v>
      </c>
      <c r="H53">
        <f t="shared" si="1"/>
        <v>17.567518425567691</v>
      </c>
      <c r="J53">
        <f t="shared" si="4"/>
        <v>0.92542283527380975</v>
      </c>
    </row>
    <row r="54" spans="1:10" x14ac:dyDescent="0.25">
      <c r="B54" t="s">
        <v>31</v>
      </c>
      <c r="C54">
        <v>343.38642275058277</v>
      </c>
      <c r="D54">
        <v>337.87888782009162</v>
      </c>
      <c r="E54">
        <v>320.93890389805614</v>
      </c>
      <c r="G54">
        <f t="shared" si="0"/>
        <v>334.06807148957682</v>
      </c>
      <c r="H54">
        <f t="shared" si="1"/>
        <v>6.7543693632917643</v>
      </c>
      <c r="J54">
        <f t="shared" si="4"/>
        <v>0.24983636681639071</v>
      </c>
    </row>
    <row r="56" spans="1:10" s="2" customFormat="1" x14ac:dyDescent="0.25">
      <c r="A56" s="2" t="s">
        <v>38</v>
      </c>
      <c r="B56" s="2" t="s">
        <v>35</v>
      </c>
      <c r="C56" s="2" t="s">
        <v>32</v>
      </c>
      <c r="D56" s="2" t="s">
        <v>33</v>
      </c>
      <c r="E56" s="2" t="s">
        <v>34</v>
      </c>
      <c r="G56" s="2" t="s">
        <v>41</v>
      </c>
      <c r="H56" s="2" t="s">
        <v>42</v>
      </c>
    </row>
    <row r="57" spans="1:10" x14ac:dyDescent="0.25">
      <c r="B57" t="s">
        <v>15</v>
      </c>
      <c r="C57">
        <v>2.7385843646824859</v>
      </c>
      <c r="D57" s="4">
        <v>2.7503550564942105</v>
      </c>
      <c r="E57" s="4">
        <v>2.754516179529038</v>
      </c>
      <c r="G57">
        <f t="shared" si="0"/>
        <v>2.7478185335685783</v>
      </c>
      <c r="H57">
        <f t="shared" si="1"/>
        <v>4.7707840896578984E-3</v>
      </c>
    </row>
    <row r="58" spans="1:10" x14ac:dyDescent="0.25">
      <c r="B58" t="s">
        <v>21</v>
      </c>
      <c r="C58">
        <v>3.9291418563922966</v>
      </c>
      <c r="D58" s="4">
        <v>3.8526954177897572</v>
      </c>
      <c r="E58" s="4">
        <v>3.5001851220343938</v>
      </c>
      <c r="G58">
        <f t="shared" si="0"/>
        <v>3.7606741320721491</v>
      </c>
      <c r="H58">
        <f t="shared" si="1"/>
        <v>0.13210085510269587</v>
      </c>
      <c r="J58" s="2">
        <f>TTEST($C$57:$E$57,C58:E58,2,2)</f>
        <v>1.559347148075451E-3</v>
      </c>
    </row>
    <row r="59" spans="1:10" x14ac:dyDescent="0.25">
      <c r="B59" t="s">
        <v>16</v>
      </c>
      <c r="C59">
        <v>2.698034452706338</v>
      </c>
      <c r="D59" s="4">
        <v>2.8001605610408791</v>
      </c>
      <c r="E59" s="4">
        <v>2.6639831970290397</v>
      </c>
      <c r="G59">
        <f t="shared" si="0"/>
        <v>2.7207260702587526</v>
      </c>
      <c r="H59">
        <f t="shared" si="1"/>
        <v>4.0915566506575567E-2</v>
      </c>
      <c r="J59">
        <f t="shared" ref="J59:J72" si="5">TTEST($C$57:$E$57,C59:E59,2,2)</f>
        <v>0.54665507226924548</v>
      </c>
    </row>
    <row r="60" spans="1:10" x14ac:dyDescent="0.25">
      <c r="B60" t="s">
        <v>17</v>
      </c>
      <c r="C60">
        <v>2.6770646448723241</v>
      </c>
      <c r="D60" s="4">
        <v>2.8024958302655114</v>
      </c>
      <c r="E60" s="4">
        <v>2.5376105702364398</v>
      </c>
      <c r="G60">
        <f t="shared" si="0"/>
        <v>2.6723903484580922</v>
      </c>
      <c r="H60">
        <f t="shared" si="1"/>
        <v>7.6501496783599604E-2</v>
      </c>
      <c r="J60">
        <f t="shared" si="5"/>
        <v>0.38079975986838971</v>
      </c>
    </row>
    <row r="61" spans="1:10" x14ac:dyDescent="0.25">
      <c r="B61" t="s">
        <v>22</v>
      </c>
      <c r="C61">
        <v>2.9176551605405887</v>
      </c>
      <c r="D61" s="4">
        <v>2.8647553629150755</v>
      </c>
      <c r="E61" s="4">
        <v>2.624810362778371</v>
      </c>
      <c r="G61">
        <f t="shared" si="0"/>
        <v>2.8024069620780119</v>
      </c>
      <c r="H61">
        <f t="shared" si="1"/>
        <v>9.0101815019274958E-2</v>
      </c>
      <c r="J61">
        <f t="shared" si="5"/>
        <v>0.57782003723926167</v>
      </c>
    </row>
    <row r="62" spans="1:10" x14ac:dyDescent="0.25">
      <c r="B62" t="s">
        <v>23</v>
      </c>
      <c r="C62">
        <v>2.7798501650409833</v>
      </c>
      <c r="D62" s="4">
        <v>2.7349122895708007</v>
      </c>
      <c r="E62" s="4">
        <v>2.6299614626436276</v>
      </c>
      <c r="G62">
        <f t="shared" si="0"/>
        <v>2.7149079724184708</v>
      </c>
      <c r="H62">
        <f t="shared" si="1"/>
        <v>4.4410153888268314E-2</v>
      </c>
      <c r="J62">
        <f t="shared" si="5"/>
        <v>0.50211200619948282</v>
      </c>
    </row>
    <row r="63" spans="1:10" x14ac:dyDescent="0.25">
      <c r="B63" t="s">
        <v>18</v>
      </c>
      <c r="C63">
        <v>2.7732627090412412</v>
      </c>
      <c r="D63" s="4">
        <v>2.8457924572256883</v>
      </c>
      <c r="E63" s="4">
        <v>2.67705058523714</v>
      </c>
      <c r="G63">
        <f t="shared" si="0"/>
        <v>2.7653685838346895</v>
      </c>
      <c r="H63">
        <f t="shared" si="1"/>
        <v>4.8871234723275397E-2</v>
      </c>
      <c r="J63">
        <f t="shared" si="5"/>
        <v>0.73884565514049472</v>
      </c>
    </row>
    <row r="64" spans="1:10" x14ac:dyDescent="0.25">
      <c r="B64" t="s">
        <v>19</v>
      </c>
      <c r="C64">
        <v>2.8798066472169794</v>
      </c>
      <c r="D64" s="4">
        <v>2.781291933218911</v>
      </c>
      <c r="E64" s="4">
        <v>2.6831598466012041</v>
      </c>
      <c r="G64">
        <f t="shared" si="0"/>
        <v>2.7814194756790314</v>
      </c>
      <c r="H64">
        <f t="shared" si="1"/>
        <v>5.6767077455201306E-2</v>
      </c>
      <c r="J64">
        <f t="shared" si="5"/>
        <v>0.58701198992801806</v>
      </c>
    </row>
    <row r="65" spans="1:10" x14ac:dyDescent="0.25">
      <c r="B65" t="s">
        <v>24</v>
      </c>
      <c r="C65">
        <v>2.662888213067919</v>
      </c>
      <c r="D65" s="4">
        <v>2.6561592219252197</v>
      </c>
      <c r="E65" s="4">
        <v>2.5744898298878116</v>
      </c>
      <c r="G65">
        <f t="shared" si="0"/>
        <v>2.6311790882936501</v>
      </c>
      <c r="H65">
        <f t="shared" si="1"/>
        <v>2.8411111936485812E-2</v>
      </c>
      <c r="J65" s="2">
        <f t="shared" si="5"/>
        <v>1.549191730945461E-2</v>
      </c>
    </row>
    <row r="66" spans="1:10" x14ac:dyDescent="0.25">
      <c r="B66" t="s">
        <v>25</v>
      </c>
      <c r="C66">
        <v>2.9299196130971841</v>
      </c>
      <c r="D66" s="4">
        <v>2.820750079874168</v>
      </c>
      <c r="E66" s="4">
        <v>2.7803288288288281</v>
      </c>
      <c r="G66">
        <f t="shared" si="0"/>
        <v>2.8436661739333933</v>
      </c>
      <c r="H66">
        <f t="shared" si="1"/>
        <v>4.46774037208367E-2</v>
      </c>
      <c r="J66">
        <f t="shared" si="5"/>
        <v>9.9848019110112374E-2</v>
      </c>
    </row>
    <row r="67" spans="1:10" x14ac:dyDescent="0.25">
      <c r="B67" t="s">
        <v>26</v>
      </c>
      <c r="C67">
        <v>2.9347864084457802</v>
      </c>
      <c r="D67" s="4">
        <v>3.0538001533350383</v>
      </c>
      <c r="E67" s="4">
        <v>2.9161146071508064</v>
      </c>
      <c r="G67">
        <f t="shared" si="0"/>
        <v>2.9682337229772084</v>
      </c>
      <c r="H67">
        <f t="shared" si="1"/>
        <v>4.3121415963284317E-2</v>
      </c>
      <c r="J67" s="2">
        <f t="shared" si="5"/>
        <v>7.0782401922361354E-3</v>
      </c>
    </row>
    <row r="68" spans="1:10" x14ac:dyDescent="0.25">
      <c r="B68" t="s">
        <v>27</v>
      </c>
      <c r="C68">
        <v>2.8016425947283587</v>
      </c>
      <c r="D68" s="4">
        <v>3.0130620142327742</v>
      </c>
      <c r="E68" s="4">
        <v>2.7949856455959288</v>
      </c>
      <c r="G68">
        <f t="shared" ref="G68:G90" si="6">AVERAGE(C68:E68)</f>
        <v>2.8698967515190206</v>
      </c>
      <c r="H68">
        <f t="shared" ref="H68:H90" si="7">STDEV(C68:E68)/SQRT(3)</f>
        <v>7.1608421476018938E-2</v>
      </c>
      <c r="J68">
        <f t="shared" si="5"/>
        <v>0.16415638560233684</v>
      </c>
    </row>
    <row r="69" spans="1:10" x14ac:dyDescent="0.25">
      <c r="B69" t="s">
        <v>28</v>
      </c>
      <c r="C69">
        <v>2.6401397729588481</v>
      </c>
      <c r="D69" s="4">
        <v>2.7204514693756905</v>
      </c>
      <c r="E69" s="4">
        <v>2.7213532894622618</v>
      </c>
      <c r="G69">
        <f t="shared" si="6"/>
        <v>2.6939815105989333</v>
      </c>
      <c r="H69">
        <f t="shared" si="7"/>
        <v>2.6922127540649401E-2</v>
      </c>
      <c r="J69">
        <f t="shared" si="5"/>
        <v>0.12029981177665813</v>
      </c>
    </row>
    <row r="70" spans="1:10" x14ac:dyDescent="0.25">
      <c r="B70" t="s">
        <v>29</v>
      </c>
      <c r="C70">
        <v>2.7481032784335406</v>
      </c>
      <c r="D70" s="4">
        <v>2.7610622317596571</v>
      </c>
      <c r="E70" s="4">
        <v>2.6523809523809518</v>
      </c>
      <c r="G70">
        <f t="shared" si="6"/>
        <v>2.7205154875247164</v>
      </c>
      <c r="H70">
        <f t="shared" si="7"/>
        <v>3.427204778080721E-2</v>
      </c>
      <c r="J70">
        <f t="shared" si="5"/>
        <v>0.4742215422303902</v>
      </c>
    </row>
    <row r="71" spans="1:10" x14ac:dyDescent="0.25">
      <c r="B71" t="s">
        <v>30</v>
      </c>
      <c r="C71">
        <v>2.7611748841129367</v>
      </c>
      <c r="D71">
        <v>2.8480001733327565</v>
      </c>
      <c r="E71">
        <v>2.7791310921380283</v>
      </c>
      <c r="G71">
        <f t="shared" si="6"/>
        <v>2.7961020498612403</v>
      </c>
      <c r="H71">
        <f t="shared" si="7"/>
        <v>2.6461719310220125E-2</v>
      </c>
      <c r="J71">
        <f t="shared" si="5"/>
        <v>0.14697128066449244</v>
      </c>
    </row>
    <row r="72" spans="1:10" x14ac:dyDescent="0.25">
      <c r="B72" t="s">
        <v>31</v>
      </c>
      <c r="C72">
        <v>2.8108032064553812</v>
      </c>
      <c r="D72">
        <v>2.8799253656748744</v>
      </c>
      <c r="E72">
        <v>2.8166416526882672</v>
      </c>
      <c r="G72">
        <f t="shared" si="6"/>
        <v>2.8357900749395077</v>
      </c>
      <c r="H72">
        <f t="shared" si="7"/>
        <v>2.2131913457155747E-2</v>
      </c>
      <c r="J72" s="2">
        <f t="shared" si="5"/>
        <v>1.7756385402795085E-2</v>
      </c>
    </row>
    <row r="74" spans="1:10" s="2" customFormat="1" x14ac:dyDescent="0.25">
      <c r="A74" s="2" t="s">
        <v>40</v>
      </c>
      <c r="B74" s="2" t="s">
        <v>35</v>
      </c>
      <c r="C74" s="2" t="s">
        <v>32</v>
      </c>
      <c r="D74" s="2" t="s">
        <v>33</v>
      </c>
      <c r="E74" s="2" t="s">
        <v>34</v>
      </c>
      <c r="G74" s="2" t="s">
        <v>41</v>
      </c>
      <c r="H74" s="2" t="s">
        <v>42</v>
      </c>
    </row>
    <row r="75" spans="1:10" x14ac:dyDescent="0.25">
      <c r="B75" t="s">
        <v>15</v>
      </c>
      <c r="C75">
        <v>1555.2811244979921</v>
      </c>
      <c r="D75" s="4">
        <v>1630.5916349809886</v>
      </c>
      <c r="E75" s="4">
        <v>1500.6989944134079</v>
      </c>
      <c r="F75" s="4"/>
      <c r="G75">
        <f t="shared" si="6"/>
        <v>1562.1905846307964</v>
      </c>
      <c r="H75">
        <f t="shared" si="7"/>
        <v>37.655588332055849</v>
      </c>
    </row>
    <row r="76" spans="1:10" x14ac:dyDescent="0.25">
      <c r="B76" t="s">
        <v>21</v>
      </c>
      <c r="C76">
        <v>1253.4388663967613</v>
      </c>
      <c r="D76" s="4">
        <v>1120.8404669260701</v>
      </c>
      <c r="E76" s="4">
        <v>1077.2629737609332</v>
      </c>
      <c r="F76" s="4"/>
      <c r="G76">
        <f t="shared" si="6"/>
        <v>1150.5141023612548</v>
      </c>
      <c r="H76">
        <f t="shared" si="7"/>
        <v>52.977604596857411</v>
      </c>
      <c r="J76" s="2">
        <f>TTEST($C$75:$E$75,C76:E76,2,2)</f>
        <v>3.1809697969283784E-3</v>
      </c>
    </row>
    <row r="77" spans="1:10" x14ac:dyDescent="0.25">
      <c r="B77" t="s">
        <v>16</v>
      </c>
      <c r="C77">
        <v>1739.8586695747006</v>
      </c>
      <c r="D77" s="4">
        <v>1482.7125112511255</v>
      </c>
      <c r="E77" s="4">
        <v>1533.3341825902337</v>
      </c>
      <c r="F77" s="4"/>
      <c r="G77">
        <f t="shared" si="6"/>
        <v>1585.3017878053533</v>
      </c>
      <c r="H77">
        <f t="shared" si="7"/>
        <v>78.647972381130458</v>
      </c>
      <c r="J77">
        <f t="shared" ref="J77:J90" si="8">TTEST($C$75:$E$75,C77:E77,2,2)</f>
        <v>0.80407384517389335</v>
      </c>
    </row>
    <row r="78" spans="1:10" x14ac:dyDescent="0.25">
      <c r="B78" t="s">
        <v>17</v>
      </c>
      <c r="C78">
        <v>1766.5160030052591</v>
      </c>
      <c r="D78" s="4">
        <v>1728.8464560204955</v>
      </c>
      <c r="E78" s="4">
        <v>1810.3501779359433</v>
      </c>
      <c r="F78" s="4"/>
      <c r="G78">
        <f t="shared" si="6"/>
        <v>1768.5708789872326</v>
      </c>
      <c r="H78">
        <f t="shared" si="7"/>
        <v>23.550520574526811</v>
      </c>
      <c r="J78" s="2">
        <f t="shared" si="8"/>
        <v>9.684754596164696E-3</v>
      </c>
    </row>
    <row r="79" spans="1:10" x14ac:dyDescent="0.25">
      <c r="B79" t="s">
        <v>22</v>
      </c>
      <c r="C79">
        <v>1252.2483233018058</v>
      </c>
      <c r="D79" s="4">
        <v>1678.3904287138585</v>
      </c>
      <c r="E79" s="4">
        <v>1643.4029118773947</v>
      </c>
      <c r="F79" s="4"/>
      <c r="G79">
        <f t="shared" si="6"/>
        <v>1524.6805546310195</v>
      </c>
      <c r="H79">
        <f t="shared" si="7"/>
        <v>136.59004610373037</v>
      </c>
      <c r="J79">
        <f t="shared" si="8"/>
        <v>0.80429079396887748</v>
      </c>
    </row>
    <row r="80" spans="1:10" x14ac:dyDescent="0.25">
      <c r="B80" t="s">
        <v>23</v>
      </c>
      <c r="C80">
        <v>1749.6326180257511</v>
      </c>
      <c r="D80" s="4">
        <v>1552.6507880910685</v>
      </c>
      <c r="E80" s="4">
        <v>1671.9795501022495</v>
      </c>
      <c r="F80" s="4"/>
      <c r="G80">
        <f t="shared" si="6"/>
        <v>1658.0876520730228</v>
      </c>
      <c r="H80">
        <f t="shared" si="7"/>
        <v>57.286411868333055</v>
      </c>
      <c r="J80">
        <f t="shared" si="8"/>
        <v>0.23441892721309923</v>
      </c>
    </row>
    <row r="81" spans="2:10" x14ac:dyDescent="0.25">
      <c r="B81" t="s">
        <v>18</v>
      </c>
      <c r="C81">
        <v>1467.8073434125272</v>
      </c>
      <c r="D81" s="4">
        <v>1399.9952885747941</v>
      </c>
      <c r="E81" s="4">
        <v>1500.981357882624</v>
      </c>
      <c r="F81" s="4"/>
      <c r="G81">
        <f t="shared" si="6"/>
        <v>1456.2613299566485</v>
      </c>
      <c r="H81">
        <f t="shared" si="7"/>
        <v>29.718284879873512</v>
      </c>
      <c r="J81">
        <f t="shared" si="8"/>
        <v>9.180584920550687E-2</v>
      </c>
    </row>
    <row r="82" spans="2:10" x14ac:dyDescent="0.25">
      <c r="B82" t="s">
        <v>19</v>
      </c>
      <c r="C82">
        <v>1771.2182807399347</v>
      </c>
      <c r="D82" s="4">
        <v>1625.2943712574852</v>
      </c>
      <c r="E82" s="4">
        <v>1558.9333333333329</v>
      </c>
      <c r="F82" s="4"/>
      <c r="G82">
        <f t="shared" si="6"/>
        <v>1651.8153284435841</v>
      </c>
      <c r="H82">
        <f t="shared" si="7"/>
        <v>62.699669327692888</v>
      </c>
      <c r="J82">
        <f t="shared" si="8"/>
        <v>0.28763689597897629</v>
      </c>
    </row>
    <row r="83" spans="2:10" x14ac:dyDescent="0.25">
      <c r="B83" t="s">
        <v>24</v>
      </c>
      <c r="C83">
        <v>1798.1225259189446</v>
      </c>
      <c r="D83" s="4">
        <v>1575.4019080659152</v>
      </c>
      <c r="E83" s="4">
        <v>1500.4241048034933</v>
      </c>
      <c r="F83" s="4"/>
      <c r="G83">
        <f t="shared" si="6"/>
        <v>1624.6495129294508</v>
      </c>
      <c r="H83">
        <f t="shared" si="7"/>
        <v>89.396275877418148</v>
      </c>
      <c r="J83">
        <f t="shared" si="8"/>
        <v>0.55471135045145759</v>
      </c>
    </row>
    <row r="84" spans="2:10" x14ac:dyDescent="0.25">
      <c r="B84" t="s">
        <v>25</v>
      </c>
      <c r="C84">
        <v>1374.4388571428572</v>
      </c>
      <c r="D84" s="4">
        <v>1406.9004524886877</v>
      </c>
      <c r="E84" s="4">
        <v>1454.7917659804984</v>
      </c>
      <c r="F84" s="4"/>
      <c r="G84">
        <f t="shared" si="6"/>
        <v>1412.0436918706812</v>
      </c>
      <c r="H84">
        <f t="shared" si="7"/>
        <v>23.338003150604941</v>
      </c>
      <c r="J84" s="2">
        <f t="shared" si="8"/>
        <v>2.7549814323122156E-2</v>
      </c>
    </row>
    <row r="85" spans="2:10" x14ac:dyDescent="0.25">
      <c r="B85" t="s">
        <v>26</v>
      </c>
      <c r="C85">
        <v>2046.518181818182</v>
      </c>
      <c r="D85" s="4">
        <v>1298.8757420675543</v>
      </c>
      <c r="E85" s="4">
        <v>1498.8445304937077</v>
      </c>
      <c r="F85" s="4"/>
      <c r="G85">
        <f t="shared" si="6"/>
        <v>1614.7461514598147</v>
      </c>
      <c r="H85">
        <f t="shared" si="7"/>
        <v>223.47050046631529</v>
      </c>
      <c r="J85">
        <f t="shared" si="8"/>
        <v>0.82798946295327369</v>
      </c>
    </row>
    <row r="86" spans="2:10" x14ac:dyDescent="0.25">
      <c r="B86" t="s">
        <v>27</v>
      </c>
      <c r="C86">
        <v>1878.2553207547171</v>
      </c>
      <c r="D86" s="4">
        <v>1620.7986754966889</v>
      </c>
      <c r="E86" s="4">
        <v>1604.975046554935</v>
      </c>
      <c r="F86" s="4"/>
      <c r="G86">
        <f t="shared" si="6"/>
        <v>1701.3430142687803</v>
      </c>
      <c r="H86">
        <f t="shared" si="7"/>
        <v>88.574017913178295</v>
      </c>
      <c r="J86">
        <f t="shared" si="8"/>
        <v>0.22176157427075435</v>
      </c>
    </row>
    <row r="87" spans="2:10" x14ac:dyDescent="0.25">
      <c r="B87" t="s">
        <v>28</v>
      </c>
      <c r="C87">
        <v>1548.3191841937542</v>
      </c>
      <c r="D87" s="4">
        <v>1709.7186773905278</v>
      </c>
      <c r="E87" s="4">
        <v>1528.1561497326204</v>
      </c>
      <c r="F87" s="4"/>
      <c r="G87">
        <f t="shared" si="6"/>
        <v>1595.3980037723006</v>
      </c>
      <c r="H87">
        <f t="shared" si="7"/>
        <v>57.455923112313101</v>
      </c>
      <c r="J87">
        <f t="shared" si="8"/>
        <v>0.65408263581836901</v>
      </c>
    </row>
    <row r="88" spans="2:10" x14ac:dyDescent="0.25">
      <c r="B88" t="s">
        <v>29</v>
      </c>
      <c r="C88">
        <v>1682.843840931135</v>
      </c>
      <c r="D88" s="4">
        <v>1622.515718418515</v>
      </c>
      <c r="E88" s="4">
        <v>1508.783561643836</v>
      </c>
      <c r="F88" s="4"/>
      <c r="G88">
        <f t="shared" si="6"/>
        <v>1604.7143736644955</v>
      </c>
      <c r="H88">
        <f t="shared" si="7"/>
        <v>51.029112973810442</v>
      </c>
      <c r="J88">
        <f t="shared" si="8"/>
        <v>0.53924876634119889</v>
      </c>
    </row>
    <row r="89" spans="2:10" x14ac:dyDescent="0.25">
      <c r="B89" t="s">
        <v>30</v>
      </c>
      <c r="C89">
        <v>1613.9725135623869</v>
      </c>
      <c r="D89" s="4">
        <v>1618.2287015945335</v>
      </c>
      <c r="E89" s="4">
        <v>1347.6329038652129</v>
      </c>
      <c r="F89" s="4"/>
      <c r="G89">
        <f t="shared" si="6"/>
        <v>1526.6113730073778</v>
      </c>
      <c r="H89">
        <f t="shared" si="7"/>
        <v>89.497668678194984</v>
      </c>
      <c r="J89">
        <f t="shared" si="8"/>
        <v>0.73260319867450496</v>
      </c>
    </row>
    <row r="90" spans="2:10" x14ac:dyDescent="0.25">
      <c r="B90" t="s">
        <v>31</v>
      </c>
      <c r="C90">
        <v>1766.9932307692306</v>
      </c>
      <c r="D90" s="4">
        <v>1615.9333911535127</v>
      </c>
      <c r="E90" s="4">
        <v>1559.6338218714768</v>
      </c>
      <c r="F90" s="4"/>
      <c r="G90">
        <f t="shared" si="6"/>
        <v>1647.5201479314067</v>
      </c>
      <c r="H90">
        <f t="shared" si="7"/>
        <v>61.9079249569225</v>
      </c>
      <c r="J90">
        <f t="shared" si="8"/>
        <v>0.30423679150079169</v>
      </c>
    </row>
    <row r="91" spans="2:10" x14ac:dyDescent="0.25">
      <c r="D91" s="4"/>
      <c r="E91" s="4"/>
      <c r="F91" s="4"/>
    </row>
    <row r="92" spans="2:10" x14ac:dyDescent="0.25">
      <c r="D92" s="4"/>
      <c r="E92" s="4"/>
      <c r="F92" s="4"/>
    </row>
    <row r="93" spans="2:10" x14ac:dyDescent="0.25">
      <c r="D93" s="4"/>
      <c r="E93" s="4"/>
      <c r="F93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Means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Page</dc:creator>
  <cp:lastModifiedBy>Matthew Woodard</cp:lastModifiedBy>
  <dcterms:created xsi:type="dcterms:W3CDTF">2015-11-25T10:48:23Z</dcterms:created>
  <dcterms:modified xsi:type="dcterms:W3CDTF">2021-02-04T14:59:22Z</dcterms:modified>
</cp:coreProperties>
</file>